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7575" windowHeight="11640" tabRatio="759" activeTab="4"/>
  </bookViews>
  <sheets>
    <sheet name="Інструкція" sheetId="1" r:id="rId1"/>
    <sheet name="Моніторинг" sheetId="2" r:id="rId2"/>
    <sheet name="Резерви" sheetId="3" r:id="rId3"/>
    <sheet name="Програма" sheetId="4" r:id="rId4"/>
    <sheet name="Протокол" sheetId="5" r:id="rId5"/>
  </sheets>
  <definedNames/>
  <calcPr fullCalcOnLoad="1"/>
</workbook>
</file>

<file path=xl/sharedStrings.xml><?xml version="1.0" encoding="utf-8"?>
<sst xmlns="http://schemas.openxmlformats.org/spreadsheetml/2006/main" count="137" uniqueCount="75">
  <si>
    <t>Зміни</t>
  </si>
  <si>
    <t>Рівень розвитку</t>
  </si>
  <si>
    <t>Соціальний розвиток</t>
  </si>
  <si>
    <t>Природничо-екологічний розвиток</t>
  </si>
  <si>
    <t>Сенсорно-пізнавальний розвиток</t>
  </si>
  <si>
    <t>Мовленнєвий розвиток</t>
  </si>
  <si>
    <t>№</t>
  </si>
  <si>
    <t>Фізичний розвиток й здоров/я дитини</t>
  </si>
  <si>
    <t>Предметно-практична діяльність та художньо-естетичний розвиток</t>
  </si>
  <si>
    <t>Біологічна зрілість</t>
  </si>
  <si>
    <t xml:space="preserve">Здоров/язбережувальна </t>
  </si>
  <si>
    <t xml:space="preserve">Особистісно-оцінна </t>
  </si>
  <si>
    <t>Оцінка фактора</t>
  </si>
  <si>
    <t>Родинно-побутова</t>
  </si>
  <si>
    <t>Соціально-комунікативна</t>
  </si>
  <si>
    <t xml:space="preserve">Предметно-практична </t>
  </si>
  <si>
    <t>Художньо-продуктивна</t>
  </si>
  <si>
    <t>Сенсорно-пізнавальна</t>
  </si>
  <si>
    <t>Математична</t>
  </si>
  <si>
    <t>Комунікативна</t>
  </si>
  <si>
    <t>Мовленнєва</t>
  </si>
  <si>
    <t>І</t>
  </si>
  <si>
    <t>ІІ</t>
  </si>
  <si>
    <t>Бальна оцінка</t>
  </si>
  <si>
    <t>Загальний рівень розвитку</t>
  </si>
  <si>
    <t>Ігрова діяльність</t>
  </si>
  <si>
    <t>ІІ оцінювання</t>
  </si>
  <si>
    <t>бал</t>
  </si>
  <si>
    <t>оцінка критерія</t>
  </si>
  <si>
    <t>оцінка фактора</t>
  </si>
  <si>
    <t>критерій</t>
  </si>
  <si>
    <t>фактор</t>
  </si>
  <si>
    <t>Фактор</t>
  </si>
  <si>
    <t>Критерій</t>
  </si>
  <si>
    <t>Природничо-екологічна</t>
  </si>
  <si>
    <t>Ігрова</t>
  </si>
  <si>
    <t>І оцінювання</t>
  </si>
  <si>
    <t>Загальний рівень</t>
  </si>
  <si>
    <t xml:space="preserve">Протокол оцінювання рівня розвитку дітей </t>
  </si>
  <si>
    <t xml:space="preserve">навчальний рік </t>
  </si>
  <si>
    <t xml:space="preserve">Оцінювання рівня розвитку дітей </t>
  </si>
  <si>
    <t>навчальний рік</t>
  </si>
  <si>
    <t>Невикористані резерви по факторам розвитку дітей</t>
  </si>
  <si>
    <t>Результат моніторингу загального рівня розвитку дітей</t>
  </si>
  <si>
    <t xml:space="preserve">Завідувач: </t>
  </si>
  <si>
    <t>Кількість обстежених груп І</t>
  </si>
  <si>
    <t>Кількість обстежених груп ІІ</t>
  </si>
  <si>
    <t>Назва групи</t>
  </si>
  <si>
    <t>Завідувач</t>
  </si>
  <si>
    <t>ІНСТРУКЦІЯ</t>
  </si>
  <si>
    <t>до кваліметричної моделі оцінювання рівня розвитку групи</t>
  </si>
  <si>
    <t>1. Уважно прочитайте інструкцію!</t>
  </si>
  <si>
    <t>8. Збережіть файл у потрібній папці.</t>
  </si>
  <si>
    <t>5. Відкрийте вкладку «Протокол».Уведіть у комірки жовтого кольору  2.назву ДНЗ, 3. навчальний період, 4. прізвище завідувача, 5. назви груп, в яких проводилось оцінювання, 6. кількість груп, в яких проводилося оцінювання, 7.бали. Роздрукуйте за необхідності.</t>
  </si>
  <si>
    <t>6. Відкрийте вкладку "Програма". Проаналізуйте зведені дані оцінювання рівня розвитку груп за лініями та критеріями. Роздрукуйте.</t>
  </si>
  <si>
    <t>7. Відкрийте вкладку «Резерви». Проаналізуйте діаграми резервів розвитку груп, роздрукуйте за необхідності.</t>
  </si>
  <si>
    <t>8. Відкрийте вкладку "Моніторинг". Проаналізуйте зведені дані оцінювання рівня розвитку й вихованості дітей дошкільного закладу. За необхідності,  роздрукуйте.</t>
  </si>
  <si>
    <t>Критерії оцінювання</t>
  </si>
  <si>
    <t>4 бали - компетенція сформована в повній мірі</t>
  </si>
  <si>
    <t>3 бали - компетенція сформована в достатній мірі</t>
  </si>
  <si>
    <t>2 бали - компетенція сформована посередньо</t>
  </si>
  <si>
    <t>0 балів - компетенція не сформована</t>
  </si>
  <si>
    <t>1 бали - компетенція сформована мінімальній</t>
  </si>
  <si>
    <t>Паскаль Наталія Володимирівна</t>
  </si>
  <si>
    <t>КДНЗ я/с № 1 "Теремок" Пологівської міської ради</t>
  </si>
  <si>
    <t>Вихователь методист</t>
  </si>
  <si>
    <t>Вихователь методист:</t>
  </si>
  <si>
    <t>КДНЗ я/с № 2 "Буратіно"</t>
  </si>
  <si>
    <t>Костюк Л.М.</t>
  </si>
  <si>
    <t>2017-2018 н.р.</t>
  </si>
  <si>
    <t>Бджілки</t>
  </si>
  <si>
    <t>Сухорукова І.А.</t>
  </si>
  <si>
    <t>Маленькі дослідники</t>
  </si>
  <si>
    <t>Капітошки</t>
  </si>
  <si>
    <t>Малюки - здоровячки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</si>
</sst>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000"/>
    <numFmt numFmtId="189" formatCode="0.00000"/>
    <numFmt numFmtId="190" formatCode="0.0000"/>
    <numFmt numFmtId="191" formatCode="0.000"/>
    <numFmt numFmtId="192" formatCode="0.00000000"/>
    <numFmt numFmtId="193" formatCode="0.0000000"/>
    <numFmt numFmtId="194" formatCode="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8.25"/>
      <color indexed="8"/>
      <name val="Arial Cyr"/>
      <family val="0"/>
    </font>
    <font>
      <b/>
      <sz val="8.25"/>
      <color indexed="8"/>
      <name val="Arial Cyr"/>
      <family val="0"/>
    </font>
    <font>
      <sz val="9.25"/>
      <color indexed="8"/>
      <name val="Arial Cyr"/>
      <family val="0"/>
    </font>
    <font>
      <sz val="7.5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8.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" fontId="7" fillId="0" borderId="10" xfId="0" applyNumberFormat="1" applyFont="1" applyBorder="1" applyAlignment="1" applyProtection="1">
      <alignment vertical="center"/>
      <protection hidden="1"/>
    </xf>
    <xf numFmtId="1" fontId="7" fillId="0" borderId="11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1" fontId="0" fillId="0" borderId="11" xfId="0" applyNumberFormat="1" applyBorder="1" applyAlignment="1" applyProtection="1">
      <alignment/>
      <protection hidden="1"/>
    </xf>
    <xf numFmtId="1" fontId="0" fillId="0" borderId="14" xfId="0" applyNumberFormat="1" applyBorder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2" fontId="0" fillId="0" borderId="19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0" fillId="0" borderId="20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/>
      <protection hidden="1"/>
    </xf>
    <xf numFmtId="191" fontId="0" fillId="0" borderId="13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vertical="center" wrapText="1"/>
      <protection hidden="1"/>
    </xf>
    <xf numFmtId="1" fontId="0" fillId="0" borderId="13" xfId="0" applyNumberFormat="1" applyBorder="1" applyAlignment="1" applyProtection="1">
      <alignment horizontal="left" vertical="center" wrapText="1"/>
      <protection hidden="1"/>
    </xf>
    <xf numFmtId="0" fontId="0" fillId="0" borderId="21" xfId="0" applyBorder="1" applyAlignment="1" applyProtection="1">
      <alignment/>
      <protection hidden="1"/>
    </xf>
    <xf numFmtId="2" fontId="1" fillId="0" borderId="13" xfId="0" applyNumberFormat="1" applyFon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vertical="center" wrapText="1"/>
      <protection hidden="1"/>
    </xf>
    <xf numFmtId="2" fontId="8" fillId="0" borderId="13" xfId="0" applyNumberFormat="1" applyFont="1" applyBorder="1" applyAlignment="1" applyProtection="1">
      <alignment horizontal="center"/>
      <protection hidden="1"/>
    </xf>
    <xf numFmtId="191" fontId="10" fillId="0" borderId="13" xfId="0" applyNumberFormat="1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vertical="center" wrapText="1"/>
      <protection hidden="1"/>
    </xf>
    <xf numFmtId="2" fontId="10" fillId="0" borderId="13" xfId="0" applyNumberFormat="1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2" fillId="0" borderId="0" xfId="0" applyNumberFormat="1" applyFont="1" applyAlignment="1" applyProtection="1">
      <alignment vertical="center" wrapText="1"/>
      <protection hidden="1"/>
    </xf>
    <xf numFmtId="0" fontId="12" fillId="0" borderId="13" xfId="0" applyFont="1" applyBorder="1" applyAlignment="1" applyProtection="1">
      <alignment horizontal="center"/>
      <protection hidden="1"/>
    </xf>
    <xf numFmtId="0" fontId="12" fillId="0" borderId="13" xfId="0" applyFont="1" applyBorder="1" applyAlignment="1" applyProtection="1">
      <alignment/>
      <protection hidden="1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191" fontId="0" fillId="0" borderId="13" xfId="0" applyNumberForma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2" fontId="1" fillId="0" borderId="13" xfId="0" applyNumberFormat="1" applyFont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75"/>
          <c:y val="0.278"/>
          <c:w val="0.364"/>
          <c:h val="0.42425"/>
        </c:manualLayout>
      </c:layout>
      <c:radarChart>
        <c:radarStyle val="marker"/>
        <c:varyColors val="0"/>
        <c:ser>
          <c:idx val="0"/>
          <c:order val="0"/>
          <c:tx>
            <c:strRef>
              <c:f>Моніторинг!$C$8</c:f>
              <c:strCache>
                <c:ptCount val="1"/>
                <c:pt idx="0">
                  <c:v>І оцінювання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Моніторинг!$B$9:$B$15</c:f>
              <c:strCache/>
            </c:strRef>
          </c:cat>
          <c:val>
            <c:numRef>
              <c:f>Моніторинг!$C$9:$C$15</c:f>
              <c:numCache/>
            </c:numRef>
          </c:val>
        </c:ser>
        <c:ser>
          <c:idx val="1"/>
          <c:order val="1"/>
          <c:tx>
            <c:strRef>
              <c:f>Моніторинг!$D$8</c:f>
              <c:strCache>
                <c:ptCount val="1"/>
                <c:pt idx="0">
                  <c:v>ІІ оцінювання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Моніторинг!$B$9:$B$15</c:f>
              <c:strCache/>
            </c:strRef>
          </c:cat>
          <c:val>
            <c:numRef>
              <c:f>Моніторинг!$D$9:$D$15</c:f>
              <c:numCache/>
            </c:numRef>
          </c:val>
        </c:ser>
        <c:axId val="30521533"/>
        <c:axId val="6258342"/>
      </c:radarChart>
      <c:catAx>
        <c:axId val="305215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8342"/>
        <c:crosses val="autoZero"/>
        <c:auto val="0"/>
        <c:lblOffset val="100"/>
        <c:tickLblSkip val="1"/>
        <c:noMultiLvlLbl val="0"/>
      </c:catAx>
      <c:valAx>
        <c:axId val="625834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215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925"/>
          <c:y val="0.0065"/>
          <c:w val="0.194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Невикористані резерви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275"/>
          <c:w val="0.93075"/>
          <c:h val="0.85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Резерви!$C$9</c:f>
              <c:strCache>
                <c:ptCount val="1"/>
                <c:pt idx="0">
                  <c:v>І оцінювання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Резерви!$B$10:$B$16</c:f>
              <c:strCache/>
            </c:strRef>
          </c:cat>
          <c:val>
            <c:numRef>
              <c:f>Резерви!$C$10:$C$16</c:f>
              <c:numCache/>
            </c:numRef>
          </c:val>
        </c:ser>
        <c:ser>
          <c:idx val="1"/>
          <c:order val="1"/>
          <c:tx>
            <c:strRef>
              <c:f>Резерви!$D$9</c:f>
              <c:strCache>
                <c:ptCount val="1"/>
                <c:pt idx="0">
                  <c:v>ІІ оцінювання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Резерви!$B$10:$B$16</c:f>
              <c:strCache/>
            </c:strRef>
          </c:cat>
          <c:val>
            <c:numRef>
              <c:f>Резерви!$D$10:$D$16</c:f>
              <c:numCache/>
            </c:numRef>
          </c:val>
        </c:ser>
        <c:axId val="56325079"/>
        <c:axId val="37163664"/>
      </c:barChart>
      <c:catAx>
        <c:axId val="563250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63664"/>
        <c:crosses val="autoZero"/>
        <c:auto val="0"/>
        <c:lblOffset val="100"/>
        <c:tickLblSkip val="1"/>
        <c:noMultiLvlLbl val="0"/>
      </c:catAx>
      <c:valAx>
        <c:axId val="37163664"/>
        <c:scaling>
          <c:orientation val="minMax"/>
        </c:scaling>
        <c:axPos val="t"/>
        <c:delete val="1"/>
        <c:majorTickMark val="out"/>
        <c:minorTickMark val="none"/>
        <c:tickLblPos val="none"/>
        <c:crossAx val="56325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9"/>
          <c:y val="0.95875"/>
          <c:w val="0.4382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17</xdr:row>
      <xdr:rowOff>85725</xdr:rowOff>
    </xdr:from>
    <xdr:to>
      <xdr:col>4</xdr:col>
      <xdr:colOff>685800</xdr:colOff>
      <xdr:row>45</xdr:row>
      <xdr:rowOff>19050</xdr:rowOff>
    </xdr:to>
    <xdr:graphicFrame>
      <xdr:nvGraphicFramePr>
        <xdr:cNvPr id="1" name="Диаграмма 3"/>
        <xdr:cNvGraphicFramePr/>
      </xdr:nvGraphicFramePr>
      <xdr:xfrm>
        <a:off x="352425" y="4333875"/>
        <a:ext cx="59150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</xdr:row>
      <xdr:rowOff>104775</xdr:rowOff>
    </xdr:from>
    <xdr:to>
      <xdr:col>4</xdr:col>
      <xdr:colOff>19050</xdr:colOff>
      <xdr:row>41</xdr:row>
      <xdr:rowOff>104775</xdr:rowOff>
    </xdr:to>
    <xdr:graphicFrame>
      <xdr:nvGraphicFramePr>
        <xdr:cNvPr id="1" name="Диаграмма 1"/>
        <xdr:cNvGraphicFramePr/>
      </xdr:nvGraphicFramePr>
      <xdr:xfrm>
        <a:off x="590550" y="1438275"/>
        <a:ext cx="493395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2"/>
  <sheetViews>
    <sheetView zoomScalePageLayoutView="0" workbookViewId="0" topLeftCell="A10">
      <selection activeCell="C8" sqref="C8"/>
    </sheetView>
  </sheetViews>
  <sheetFormatPr defaultColWidth="9.00390625" defaultRowHeight="12.75"/>
  <cols>
    <col min="1" max="1" width="93.625" style="3" customWidth="1"/>
    <col min="2" max="16384" width="9.125" style="3" customWidth="1"/>
  </cols>
  <sheetData>
    <row r="2" ht="12.75">
      <c r="A2" s="14"/>
    </row>
    <row r="3" ht="18">
      <c r="A3" s="72" t="s">
        <v>49</v>
      </c>
    </row>
    <row r="4" ht="18">
      <c r="A4" s="72" t="s">
        <v>50</v>
      </c>
    </row>
    <row r="5" ht="18">
      <c r="A5" s="73"/>
    </row>
    <row r="6" ht="18">
      <c r="A6" s="73"/>
    </row>
    <row r="7" ht="18">
      <c r="A7" s="73" t="s">
        <v>51</v>
      </c>
    </row>
    <row r="8" ht="105.75" customHeight="1">
      <c r="A8" s="74" t="s">
        <v>53</v>
      </c>
    </row>
    <row r="9" ht="36">
      <c r="A9" s="73" t="s">
        <v>54</v>
      </c>
    </row>
    <row r="10" ht="36">
      <c r="A10" s="73" t="s">
        <v>55</v>
      </c>
    </row>
    <row r="11" ht="54">
      <c r="A11" s="73" t="s">
        <v>56</v>
      </c>
    </row>
    <row r="12" ht="18">
      <c r="A12" s="73" t="s">
        <v>52</v>
      </c>
    </row>
    <row r="13" ht="12.75">
      <c r="A13" s="14"/>
    </row>
    <row r="14" ht="12.75">
      <c r="A14" s="14"/>
    </row>
    <row r="15" ht="18">
      <c r="A15" s="75" t="s">
        <v>57</v>
      </c>
    </row>
    <row r="16" ht="18">
      <c r="A16" s="76" t="s">
        <v>58</v>
      </c>
    </row>
    <row r="17" ht="18">
      <c r="A17" s="76" t="s">
        <v>59</v>
      </c>
    </row>
    <row r="18" ht="18">
      <c r="A18" s="76" t="s">
        <v>60</v>
      </c>
    </row>
    <row r="19" ht="18">
      <c r="A19" s="76" t="s">
        <v>62</v>
      </c>
    </row>
    <row r="20" ht="18">
      <c r="A20" s="76" t="s">
        <v>61</v>
      </c>
    </row>
    <row r="21" ht="12.75">
      <c r="A21" s="14"/>
    </row>
    <row r="22" ht="12.75">
      <c r="A22" s="14"/>
    </row>
  </sheetData>
  <sheetProtection password="D20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3.75390625" style="3" customWidth="1"/>
    <col min="2" max="2" width="26.875" style="3" customWidth="1"/>
    <col min="3" max="3" width="16.375" style="3" customWidth="1"/>
    <col min="4" max="4" width="16.25390625" style="3" customWidth="1"/>
    <col min="5" max="16384" width="9.125" style="3" customWidth="1"/>
  </cols>
  <sheetData>
    <row r="1" spans="1:5" ht="12.75">
      <c r="A1" s="14"/>
      <c r="B1" s="14"/>
      <c r="C1" s="14"/>
      <c r="D1" s="14"/>
      <c r="E1" s="14"/>
    </row>
    <row r="2" spans="1:5" ht="15.75">
      <c r="A2" s="14"/>
      <c r="B2" s="85" t="s">
        <v>43</v>
      </c>
      <c r="C2" s="85"/>
      <c r="D2" s="85"/>
      <c r="E2" s="85"/>
    </row>
    <row r="3" spans="1:5" ht="15.75">
      <c r="A3" s="14"/>
      <c r="B3" s="85" t="str">
        <f>Протокол!G1</f>
        <v>КДНЗ я/с № 2 "Буратіно"</v>
      </c>
      <c r="C3" s="85"/>
      <c r="D3" s="85"/>
      <c r="E3" s="85"/>
    </row>
    <row r="4" spans="1:5" ht="15.75">
      <c r="A4" s="64"/>
      <c r="B4" s="64" t="s">
        <v>41</v>
      </c>
      <c r="C4" s="64" t="str">
        <f>Протокол!S2</f>
        <v>2017-2018 н.р.</v>
      </c>
      <c r="D4" s="64"/>
      <c r="E4" s="15"/>
    </row>
    <row r="5" spans="1:5" ht="15">
      <c r="A5" s="14"/>
      <c r="B5" s="84" t="s">
        <v>48</v>
      </c>
      <c r="C5" s="41" t="str">
        <f>Протокол!C2</f>
        <v>Костюк Л.М.</v>
      </c>
      <c r="D5" s="14"/>
      <c r="E5" s="14"/>
    </row>
    <row r="6" spans="1:5" ht="15.75">
      <c r="A6" s="64"/>
      <c r="B6" s="40" t="s">
        <v>65</v>
      </c>
      <c r="C6" s="40" t="str">
        <f>Протокол!C3</f>
        <v>Сухорукова І.А.</v>
      </c>
      <c r="D6" s="40"/>
      <c r="E6" s="40"/>
    </row>
    <row r="7" spans="1:5" ht="12.75">
      <c r="A7" s="14"/>
      <c r="B7" s="14"/>
      <c r="C7" s="14"/>
      <c r="D7" s="14"/>
      <c r="E7" s="14"/>
    </row>
    <row r="8" spans="1:5" ht="15.75">
      <c r="A8" s="14"/>
      <c r="B8" s="65" t="s">
        <v>32</v>
      </c>
      <c r="C8" s="65" t="s">
        <v>36</v>
      </c>
      <c r="D8" s="65" t="s">
        <v>26</v>
      </c>
      <c r="E8" s="65" t="s">
        <v>0</v>
      </c>
    </row>
    <row r="9" spans="1:5" ht="31.5" customHeight="1">
      <c r="A9" s="14"/>
      <c r="B9" s="66" t="str">
        <f>Програма!B7</f>
        <v>Фізичний розвиток й здоров/я дитини</v>
      </c>
      <c r="C9" s="67">
        <f>Програма!F7</f>
        <v>0.0880952380952381</v>
      </c>
      <c r="D9" s="67" t="e">
        <f>Програма!I7</f>
        <v>#DIV/0!</v>
      </c>
      <c r="E9" s="68" t="e">
        <f>Програма!K7</f>
        <v>#DIV/0!</v>
      </c>
    </row>
    <row r="10" spans="1:5" ht="15.75">
      <c r="A10" s="14"/>
      <c r="B10" s="66" t="str">
        <f>Програма!B10</f>
        <v>Соціальний розвиток</v>
      </c>
      <c r="C10" s="67">
        <f>Програма!F10</f>
        <v>0.075</v>
      </c>
      <c r="D10" s="67" t="e">
        <f>Програма!I10</f>
        <v>#DIV/0!</v>
      </c>
      <c r="E10" s="68" t="e">
        <f>Програма!K10</f>
        <v>#DIV/0!</v>
      </c>
    </row>
    <row r="11" spans="1:5" ht="30">
      <c r="A11" s="14"/>
      <c r="B11" s="66" t="str">
        <f>Програма!B12</f>
        <v>Природничо-екологічний розвиток</v>
      </c>
      <c r="C11" s="67">
        <f>Програма!F12</f>
        <v>0.0642857142857143</v>
      </c>
      <c r="D11" s="67" t="e">
        <f>Програма!I12</f>
        <v>#DIV/0!</v>
      </c>
      <c r="E11" s="68" t="e">
        <f>Програма!K12</f>
        <v>#DIV/0!</v>
      </c>
    </row>
    <row r="12" spans="1:5" ht="45">
      <c r="A12" s="14"/>
      <c r="B12" s="66" t="str">
        <f>Програма!B13</f>
        <v>Предметно-практична діяльність та художньо-естетичний розвиток</v>
      </c>
      <c r="C12" s="67">
        <f>Програма!F13</f>
        <v>0.0642857142857143</v>
      </c>
      <c r="D12" s="67" t="e">
        <f>Програма!I13</f>
        <v>#DIV/0!</v>
      </c>
      <c r="E12" s="68" t="e">
        <f>Програма!K13</f>
        <v>#DIV/0!</v>
      </c>
    </row>
    <row r="13" spans="1:5" ht="15.75">
      <c r="A13" s="14"/>
      <c r="B13" s="66" t="str">
        <f>Програма!B15</f>
        <v>Ігрова діяльність</v>
      </c>
      <c r="C13" s="67">
        <f>Програма!F15</f>
        <v>0.07857142857142858</v>
      </c>
      <c r="D13" s="67" t="e">
        <f>Програма!I15</f>
        <v>#DIV/0!</v>
      </c>
      <c r="E13" s="68" t="e">
        <f>Програма!K15</f>
        <v>#DIV/0!</v>
      </c>
    </row>
    <row r="14" spans="1:5" ht="30">
      <c r="A14" s="14"/>
      <c r="B14" s="66" t="str">
        <f>Програма!B16</f>
        <v>Сенсорно-пізнавальний розвиток</v>
      </c>
      <c r="C14" s="67">
        <f>Програма!F16</f>
        <v>0.0642857142857143</v>
      </c>
      <c r="D14" s="67" t="e">
        <f>Програма!I16</f>
        <v>#DIV/0!</v>
      </c>
      <c r="E14" s="68" t="e">
        <f>Програма!K16</f>
        <v>#DIV/0!</v>
      </c>
    </row>
    <row r="15" spans="1:5" ht="15.75">
      <c r="A15" s="14"/>
      <c r="B15" s="66" t="str">
        <f>Програма!B18</f>
        <v>Мовленнєвий розвиток</v>
      </c>
      <c r="C15" s="67">
        <f>Програма!F18</f>
        <v>0.0642857142857143</v>
      </c>
      <c r="D15" s="67" t="e">
        <f>Програма!I18</f>
        <v>#DIV/0!</v>
      </c>
      <c r="E15" s="68" t="e">
        <f>Програма!K18</f>
        <v>#DIV/0!</v>
      </c>
    </row>
    <row r="16" spans="1:5" ht="15.75">
      <c r="A16" s="14"/>
      <c r="B16" s="69" t="s">
        <v>23</v>
      </c>
      <c r="C16" s="70">
        <f>Програма!D20</f>
        <v>0.4988095238095238</v>
      </c>
      <c r="D16" s="70" t="e">
        <f>Програма!G20</f>
        <v>#DIV/0!</v>
      </c>
      <c r="E16" s="68" t="e">
        <f>Програма!K20</f>
        <v>#DIV/0!</v>
      </c>
    </row>
    <row r="17" spans="1:5" ht="15.75">
      <c r="A17" s="14"/>
      <c r="B17" s="69" t="s">
        <v>37</v>
      </c>
      <c r="C17" s="65" t="str">
        <f>Програма!D21</f>
        <v>середній</v>
      </c>
      <c r="D17" s="65" t="e">
        <f>Програма!G21</f>
        <v>#DIV/0!</v>
      </c>
      <c r="E17" s="71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  <row r="20" spans="1:5" ht="12.75">
      <c r="A20" s="14"/>
      <c r="B20" s="14"/>
      <c r="C20" s="14"/>
      <c r="D20" s="14"/>
      <c r="E20" s="14"/>
    </row>
    <row r="21" spans="1:5" ht="12.75">
      <c r="A21" s="14"/>
      <c r="B21" s="14"/>
      <c r="C21" s="14"/>
      <c r="D21" s="14"/>
      <c r="E21" s="14"/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  <row r="25" spans="1:5" ht="12.75">
      <c r="A25" s="14"/>
      <c r="B25" s="14"/>
      <c r="C25" s="14"/>
      <c r="D25" s="14"/>
      <c r="E25" s="14"/>
    </row>
    <row r="26" spans="1:5" ht="12.75">
      <c r="A26" s="14"/>
      <c r="B26" s="14"/>
      <c r="C26" s="14"/>
      <c r="D26" s="14"/>
      <c r="E26" s="14"/>
    </row>
    <row r="27" spans="1:5" ht="12.75">
      <c r="A27" s="14"/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14"/>
      <c r="B31" s="14"/>
      <c r="C31" s="14"/>
      <c r="D31" s="14"/>
      <c r="E31" s="14"/>
    </row>
    <row r="32" spans="1:5" ht="12.75">
      <c r="A32" s="14"/>
      <c r="B32" s="14"/>
      <c r="C32" s="14"/>
      <c r="D32" s="14"/>
      <c r="E32" s="14"/>
    </row>
    <row r="33" spans="1:5" ht="12.75">
      <c r="A33" s="14"/>
      <c r="B33" s="14"/>
      <c r="C33" s="14"/>
      <c r="D33" s="14"/>
      <c r="E33" s="14"/>
    </row>
    <row r="34" spans="1:5" ht="12.75">
      <c r="A34" s="14"/>
      <c r="B34" s="14"/>
      <c r="C34" s="14"/>
      <c r="D34" s="14"/>
      <c r="E34" s="14"/>
    </row>
    <row r="35" spans="1:5" ht="12.75">
      <c r="A35" s="14"/>
      <c r="B35" s="14"/>
      <c r="C35" s="14"/>
      <c r="D35" s="14"/>
      <c r="E35" s="14"/>
    </row>
    <row r="36" spans="1:5" ht="12.75">
      <c r="A36" s="14"/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/>
      <c r="B46" s="14"/>
      <c r="C46" s="14"/>
      <c r="D46" s="14"/>
      <c r="E46" s="14"/>
    </row>
  </sheetData>
  <sheetProtection password="D207" sheet="1" objects="1" scenarios="1"/>
  <mergeCells count="2">
    <mergeCell ref="B2:E2"/>
    <mergeCell ref="B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A1" sqref="A1:E43"/>
    </sheetView>
  </sheetViews>
  <sheetFormatPr defaultColWidth="9.00390625" defaultRowHeight="12.75"/>
  <cols>
    <col min="1" max="1" width="15.25390625" style="3" customWidth="1"/>
    <col min="2" max="2" width="25.25390625" style="3" customWidth="1"/>
    <col min="3" max="4" width="15.875" style="3" customWidth="1"/>
    <col min="5" max="16384" width="9.125" style="3" customWidth="1"/>
  </cols>
  <sheetData>
    <row r="1" spans="1:18" ht="12.75">
      <c r="A1" s="61"/>
      <c r="B1" s="61"/>
      <c r="C1" s="61"/>
      <c r="D1" s="61"/>
      <c r="E1" s="6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.75">
      <c r="A2" s="86" t="s">
        <v>42</v>
      </c>
      <c r="B2" s="86"/>
      <c r="C2" s="86"/>
      <c r="D2" s="86"/>
      <c r="E2" s="86"/>
      <c r="F2" s="54"/>
      <c r="G2" s="54"/>
      <c r="H2" s="54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>
      <c r="A3" s="56"/>
      <c r="B3" s="86" t="str">
        <f>Протокол!G1</f>
        <v>КДНЗ я/с № 2 "Буратіно"</v>
      </c>
      <c r="C3" s="86"/>
      <c r="D3" s="86"/>
      <c r="E3" s="57"/>
      <c r="F3" s="55"/>
      <c r="G3" s="55"/>
      <c r="H3" s="55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>
      <c r="A4" s="56"/>
      <c r="B4" s="56" t="s">
        <v>41</v>
      </c>
      <c r="C4" s="56" t="str">
        <f>Протокол!S2</f>
        <v>2017-2018 н.р.</v>
      </c>
      <c r="D4" s="56"/>
      <c r="E4" s="57"/>
      <c r="F4" s="55"/>
      <c r="G4" s="55"/>
      <c r="H4" s="55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>
      <c r="A5" s="58"/>
      <c r="B5" s="83" t="s">
        <v>48</v>
      </c>
      <c r="C5" s="82" t="str">
        <f>Протокол!C2</f>
        <v>Костюк Л.М.</v>
      </c>
      <c r="D5" s="82"/>
      <c r="E5" s="82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>
      <c r="A6" s="58"/>
      <c r="B6" s="82"/>
      <c r="C6" s="82"/>
      <c r="D6" s="82"/>
      <c r="E6" s="8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">
      <c r="A7" s="58"/>
      <c r="B7" s="83" t="s">
        <v>65</v>
      </c>
      <c r="C7" s="82" t="str">
        <f>Протокол!C3</f>
        <v>Сухорукова І.А.</v>
      </c>
      <c r="D7" s="82"/>
      <c r="E7" s="8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4.25">
      <c r="A8" s="60"/>
      <c r="B8" s="59"/>
      <c r="C8" s="59"/>
      <c r="D8" s="59"/>
      <c r="E8" s="5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61"/>
      <c r="B9" s="62"/>
      <c r="C9" s="63" t="s">
        <v>36</v>
      </c>
      <c r="D9" s="63" t="s">
        <v>26</v>
      </c>
      <c r="E9" s="6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5.5">
      <c r="A10" s="61"/>
      <c r="B10" s="22" t="str">
        <f>Програма!B7</f>
        <v>Фізичний розвиток й здоров/я дитини</v>
      </c>
      <c r="C10" s="53">
        <f>0.15-Програма!F7</f>
        <v>0.06190476190476189</v>
      </c>
      <c r="D10" s="53" t="e">
        <f>0.15-Програма!I7</f>
        <v>#DIV/0!</v>
      </c>
      <c r="E10" s="6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1"/>
      <c r="B11" s="22" t="str">
        <f>Програма!B10</f>
        <v>Соціальний розвиток</v>
      </c>
      <c r="C11" s="53">
        <f>0.14-Програма!F10</f>
        <v>0.06500000000000002</v>
      </c>
      <c r="D11" s="53" t="e">
        <f>0.14-Програма!I10</f>
        <v>#DIV/0!</v>
      </c>
      <c r="E11" s="6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5.5">
      <c r="A12" s="61"/>
      <c r="B12" s="22" t="str">
        <f>Програма!B12</f>
        <v>Природничо-екологічний розвиток</v>
      </c>
      <c r="C12" s="53">
        <f>0.14-Програма!F12</f>
        <v>0.07571428571428572</v>
      </c>
      <c r="D12" s="53" t="e">
        <f>0.14-Програма!I12</f>
        <v>#DIV/0!</v>
      </c>
      <c r="E12" s="6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38.25">
      <c r="A13" s="61"/>
      <c r="B13" s="22" t="str">
        <f>Програма!B13</f>
        <v>Предметно-практична діяльність та художньо-естетичний розвиток</v>
      </c>
      <c r="C13" s="53">
        <f>0.14-Програма!F13</f>
        <v>0.07571428571428572</v>
      </c>
      <c r="D13" s="53" t="e">
        <f>0.14-Програма!I13</f>
        <v>#DIV/0!</v>
      </c>
      <c r="E13" s="61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2.75">
      <c r="A14" s="61"/>
      <c r="B14" s="22" t="str">
        <f>Програма!B15</f>
        <v>Ігрова діяльність</v>
      </c>
      <c r="C14" s="53">
        <f>0.14-Програма!F15</f>
        <v>0.06142857142857143</v>
      </c>
      <c r="D14" s="53" t="e">
        <f>0.14-Програма!I15</f>
        <v>#DIV/0!</v>
      </c>
      <c r="E14" s="61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5.5">
      <c r="A15" s="61"/>
      <c r="B15" s="22" t="str">
        <f>Програма!B16</f>
        <v>Сенсорно-пізнавальний розвиток</v>
      </c>
      <c r="C15" s="53">
        <f>0.14-Програма!F16</f>
        <v>0.07571428571428572</v>
      </c>
      <c r="D15" s="53" t="e">
        <f>0.14-Програма!I16</f>
        <v>#DIV/0!</v>
      </c>
      <c r="E15" s="6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1"/>
      <c r="B16" s="22" t="str">
        <f>Програма!B18</f>
        <v>Мовленнєвий розвиток</v>
      </c>
      <c r="C16" s="53">
        <f>0.14-Програма!F18</f>
        <v>0.07571428571428572</v>
      </c>
      <c r="D16" s="53" t="e">
        <f>0.14-Програма!I18</f>
        <v>#DIV/0!</v>
      </c>
      <c r="E16" s="6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1"/>
      <c r="B17" s="61"/>
      <c r="C17" s="61"/>
      <c r="D17" s="61"/>
      <c r="E17" s="61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1"/>
      <c r="B18" s="61" t="s">
        <v>63</v>
      </c>
      <c r="C18" s="61"/>
      <c r="D18" s="61"/>
      <c r="E18" s="61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.75">
      <c r="A19" s="61"/>
      <c r="B19" s="61" t="s">
        <v>64</v>
      </c>
      <c r="C19" s="61"/>
      <c r="D19" s="61"/>
      <c r="E19" s="61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2.75">
      <c r="A20" s="61"/>
      <c r="B20" s="61">
        <v>501568094</v>
      </c>
      <c r="C20" s="61"/>
      <c r="D20" s="61"/>
      <c r="E20" s="61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2.75">
      <c r="A21" s="61"/>
      <c r="B21" s="61"/>
      <c r="C21" s="61"/>
      <c r="D21" s="61"/>
      <c r="E21" s="61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.75">
      <c r="A22" s="61"/>
      <c r="B22" s="61"/>
      <c r="C22" s="61"/>
      <c r="D22" s="61"/>
      <c r="E22" s="61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75">
      <c r="A23" s="61"/>
      <c r="B23" s="61"/>
      <c r="C23" s="61"/>
      <c r="D23" s="61"/>
      <c r="E23" s="6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2.75">
      <c r="A24" s="61"/>
      <c r="B24" s="61"/>
      <c r="C24" s="61"/>
      <c r="D24" s="61"/>
      <c r="E24" s="61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2.75">
      <c r="A25" s="61"/>
      <c r="B25" s="61"/>
      <c r="C25" s="61"/>
      <c r="D25" s="61"/>
      <c r="E25" s="61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2.75">
      <c r="A26" s="61"/>
      <c r="B26" s="61"/>
      <c r="C26" s="61"/>
      <c r="D26" s="61"/>
      <c r="E26" s="61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2.75">
      <c r="A27" s="61"/>
      <c r="B27" s="61"/>
      <c r="C27" s="61"/>
      <c r="D27" s="61"/>
      <c r="E27" s="61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2.75">
      <c r="A28" s="61"/>
      <c r="B28" s="61"/>
      <c r="C28" s="61"/>
      <c r="D28" s="61"/>
      <c r="E28" s="61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2.75">
      <c r="A29" s="61"/>
      <c r="B29" s="61"/>
      <c r="C29" s="61"/>
      <c r="D29" s="61"/>
      <c r="E29" s="61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2.75">
      <c r="A30" s="61"/>
      <c r="B30" s="61"/>
      <c r="C30" s="61"/>
      <c r="D30" s="61"/>
      <c r="E30" s="61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2.75">
      <c r="A31" s="61"/>
      <c r="B31" s="61"/>
      <c r="C31" s="61"/>
      <c r="D31" s="61"/>
      <c r="E31" s="6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2.75">
      <c r="A32" s="61"/>
      <c r="B32" s="61"/>
      <c r="C32" s="61"/>
      <c r="D32" s="61"/>
      <c r="E32" s="61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2.75">
      <c r="A33" s="61"/>
      <c r="B33" s="61"/>
      <c r="C33" s="61"/>
      <c r="D33" s="61"/>
      <c r="E33" s="61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2.75">
      <c r="A34" s="61"/>
      <c r="B34" s="61"/>
      <c r="C34" s="61"/>
      <c r="D34" s="61"/>
      <c r="E34" s="61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2.75">
      <c r="A35" s="61"/>
      <c r="B35" s="61"/>
      <c r="C35" s="61"/>
      <c r="D35" s="61"/>
      <c r="E35" s="61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2.75">
      <c r="A36" s="61"/>
      <c r="B36" s="61"/>
      <c r="C36" s="61"/>
      <c r="D36" s="61"/>
      <c r="E36" s="61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2.75">
      <c r="A37" s="61"/>
      <c r="B37" s="61"/>
      <c r="C37" s="61"/>
      <c r="D37" s="61"/>
      <c r="E37" s="6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2.75">
      <c r="A38" s="61"/>
      <c r="B38" s="61"/>
      <c r="C38" s="61"/>
      <c r="D38" s="61"/>
      <c r="E38" s="6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75">
      <c r="A39" s="61"/>
      <c r="B39" s="61"/>
      <c r="C39" s="61"/>
      <c r="D39" s="61"/>
      <c r="E39" s="6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75">
      <c r="A40" s="61"/>
      <c r="B40" s="61"/>
      <c r="C40" s="61"/>
      <c r="D40" s="61"/>
      <c r="E40" s="6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75">
      <c r="A41" s="61"/>
      <c r="B41" s="61"/>
      <c r="C41" s="61"/>
      <c r="D41" s="61"/>
      <c r="E41" s="6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2.75">
      <c r="A42" s="61"/>
      <c r="B42" s="61"/>
      <c r="C42" s="61"/>
      <c r="D42" s="61"/>
      <c r="E42" s="6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2.75">
      <c r="A43" s="61"/>
      <c r="B43" s="61"/>
      <c r="C43" s="61"/>
      <c r="D43" s="61"/>
      <c r="E43" s="6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</sheetData>
  <sheetProtection password="D207" sheet="1" objects="1" scenarios="1"/>
  <mergeCells count="2">
    <mergeCell ref="A2:E2"/>
    <mergeCell ref="B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5.75390625" style="3" customWidth="1"/>
    <col min="2" max="2" width="21.00390625" style="3" customWidth="1"/>
    <col min="3" max="3" width="23.00390625" style="3" customWidth="1"/>
    <col min="4" max="4" width="8.125" style="3" customWidth="1"/>
    <col min="5" max="5" width="8.875" style="3" customWidth="1"/>
    <col min="6" max="6" width="9.75390625" style="3" customWidth="1"/>
    <col min="7" max="7" width="7.75390625" style="3" customWidth="1"/>
    <col min="8" max="8" width="10.25390625" style="3" customWidth="1"/>
    <col min="9" max="9" width="9.00390625" style="3" customWidth="1"/>
    <col min="10" max="10" width="9.625" style="3" customWidth="1"/>
    <col min="11" max="11" width="7.875" style="3" customWidth="1"/>
    <col min="12" max="16384" width="9.125" style="3" customWidth="1"/>
  </cols>
  <sheetData>
    <row r="1" spans="2:11" ht="15">
      <c r="B1" s="14"/>
      <c r="C1" s="40" t="s">
        <v>40</v>
      </c>
      <c r="D1" s="40"/>
      <c r="E1" s="40"/>
      <c r="F1" s="40" t="str">
        <f>Протокол!G1</f>
        <v>КДНЗ я/с № 2 "Буратіно"</v>
      </c>
      <c r="G1" s="40"/>
      <c r="H1" s="40"/>
      <c r="I1" s="14"/>
      <c r="J1" s="14"/>
      <c r="K1" s="14"/>
    </row>
    <row r="2" spans="2:11" ht="15">
      <c r="B2" s="41" t="s">
        <v>41</v>
      </c>
      <c r="C2" s="41" t="str">
        <f>Протокол!S2</f>
        <v>2017-2018 н.р.</v>
      </c>
      <c r="D2" s="14"/>
      <c r="E2" s="14"/>
      <c r="F2" s="14"/>
      <c r="G2" s="14"/>
      <c r="H2" s="14"/>
      <c r="I2" s="14"/>
      <c r="J2" s="14"/>
      <c r="K2" s="14"/>
    </row>
    <row r="3" spans="2:11" ht="15">
      <c r="B3" s="41" t="s">
        <v>48</v>
      </c>
      <c r="C3" s="41" t="str">
        <f>Протокол!C2</f>
        <v>Костюк Л.М.</v>
      </c>
      <c r="D3" s="14"/>
      <c r="E3" s="41" t="s">
        <v>66</v>
      </c>
      <c r="F3" s="14"/>
      <c r="G3" s="14"/>
      <c r="H3" s="41" t="str">
        <f>Протокол!C3</f>
        <v>Сухорукова І.А.</v>
      </c>
      <c r="I3" s="14"/>
      <c r="J3" s="14"/>
      <c r="K3" s="14"/>
    </row>
    <row r="4" spans="2:11" ht="15">
      <c r="B4" s="14"/>
      <c r="C4" s="41"/>
      <c r="D4" s="14"/>
      <c r="E4" s="14"/>
      <c r="F4" s="14"/>
      <c r="G4" s="14"/>
      <c r="H4" s="14"/>
      <c r="I4" s="14"/>
      <c r="J4" s="14"/>
      <c r="K4" s="14"/>
    </row>
    <row r="5" spans="2:11" ht="12.75">
      <c r="B5" s="89" t="s">
        <v>32</v>
      </c>
      <c r="C5" s="89" t="s">
        <v>33</v>
      </c>
      <c r="D5" s="89" t="s">
        <v>36</v>
      </c>
      <c r="E5" s="89"/>
      <c r="F5" s="89"/>
      <c r="G5" s="89" t="s">
        <v>26</v>
      </c>
      <c r="H5" s="89"/>
      <c r="I5" s="89"/>
      <c r="J5" s="89" t="s">
        <v>0</v>
      </c>
      <c r="K5" s="89"/>
    </row>
    <row r="6" spans="2:11" ht="38.25">
      <c r="B6" s="89"/>
      <c r="C6" s="89"/>
      <c r="D6" s="42" t="s">
        <v>27</v>
      </c>
      <c r="E6" s="42" t="s">
        <v>28</v>
      </c>
      <c r="F6" s="42" t="s">
        <v>29</v>
      </c>
      <c r="G6" s="42" t="s">
        <v>27</v>
      </c>
      <c r="H6" s="42" t="s">
        <v>28</v>
      </c>
      <c r="I6" s="42" t="s">
        <v>29</v>
      </c>
      <c r="J6" s="42" t="s">
        <v>30</v>
      </c>
      <c r="K6" s="42" t="s">
        <v>31</v>
      </c>
    </row>
    <row r="7" spans="2:11" ht="29.25" customHeight="1">
      <c r="B7" s="88" t="str">
        <f>Протокол!C4</f>
        <v>Фізичний розвиток й здоров/я дитини</v>
      </c>
      <c r="C7" s="43" t="str">
        <f>Протокол!C5</f>
        <v>Біологічна зрілість</v>
      </c>
      <c r="D7" s="44">
        <f>Протокол!C21</f>
        <v>2.8</v>
      </c>
      <c r="E7" s="44">
        <f>D7/12</f>
        <v>0.2333333333333333</v>
      </c>
      <c r="F7" s="87">
        <f>(E7+E8+E9)/7</f>
        <v>0.0880952380952381</v>
      </c>
      <c r="G7" s="44" t="e">
        <f>Протокол!D21</f>
        <v>#DIV/0!</v>
      </c>
      <c r="H7" s="44" t="e">
        <f>G7/12</f>
        <v>#DIV/0!</v>
      </c>
      <c r="I7" s="87" t="e">
        <f>(H7+H8+H9)/7</f>
        <v>#DIV/0!</v>
      </c>
      <c r="J7" s="45" t="e">
        <f>H7-E7</f>
        <v>#DIV/0!</v>
      </c>
      <c r="K7" s="90" t="e">
        <f>I7-F7</f>
        <v>#DIV/0!</v>
      </c>
    </row>
    <row r="8" spans="2:11" ht="18" customHeight="1">
      <c r="B8" s="88"/>
      <c r="C8" s="43" t="str">
        <f>Протокол!E5</f>
        <v>Здоров/язбережувальна </v>
      </c>
      <c r="D8" s="44">
        <f>Протокол!E21</f>
        <v>2.4</v>
      </c>
      <c r="E8" s="44">
        <f>D8/12</f>
        <v>0.19999999999999998</v>
      </c>
      <c r="F8" s="87"/>
      <c r="G8" s="44" t="e">
        <f>Протокол!F21</f>
        <v>#DIV/0!</v>
      </c>
      <c r="H8" s="44" t="e">
        <f>G8/12</f>
        <v>#DIV/0!</v>
      </c>
      <c r="I8" s="87"/>
      <c r="J8" s="45" t="e">
        <f aca="true" t="shared" si="0" ref="J8:J19">H8-E8</f>
        <v>#DIV/0!</v>
      </c>
      <c r="K8" s="90"/>
    </row>
    <row r="9" spans="2:11" ht="26.25" customHeight="1">
      <c r="B9" s="88"/>
      <c r="C9" s="43" t="str">
        <f>Протокол!G5</f>
        <v>Особистісно-оцінна </v>
      </c>
      <c r="D9" s="44">
        <f>Протокол!G21</f>
        <v>2.2</v>
      </c>
      <c r="E9" s="44">
        <f>D9/12</f>
        <v>0.18333333333333335</v>
      </c>
      <c r="F9" s="87"/>
      <c r="G9" s="44" t="e">
        <f>Протокол!H21</f>
        <v>#DIV/0!</v>
      </c>
      <c r="H9" s="44" t="e">
        <f>G9/12</f>
        <v>#DIV/0!</v>
      </c>
      <c r="I9" s="87"/>
      <c r="J9" s="45" t="e">
        <f t="shared" si="0"/>
        <v>#DIV/0!</v>
      </c>
      <c r="K9" s="90"/>
    </row>
    <row r="10" spans="2:11" ht="42" customHeight="1">
      <c r="B10" s="88" t="str">
        <f>Протокол!K4</f>
        <v>Соціальний розвиток</v>
      </c>
      <c r="C10" s="43" t="str">
        <f>Протокол!K5</f>
        <v>Родинно-побутова</v>
      </c>
      <c r="D10" s="44">
        <f>Протокол!K21</f>
        <v>2.2</v>
      </c>
      <c r="E10" s="44">
        <f>D10/8</f>
        <v>0.275</v>
      </c>
      <c r="F10" s="87">
        <f>(E10+E11)/7</f>
        <v>0.075</v>
      </c>
      <c r="G10" s="44" t="e">
        <f>Протокол!L21</f>
        <v>#DIV/0!</v>
      </c>
      <c r="H10" s="44" t="e">
        <f>G10/8</f>
        <v>#DIV/0!</v>
      </c>
      <c r="I10" s="87" t="e">
        <f>(H10+H11)/7</f>
        <v>#DIV/0!</v>
      </c>
      <c r="J10" s="45" t="e">
        <f t="shared" si="0"/>
        <v>#DIV/0!</v>
      </c>
      <c r="K10" s="90" t="e">
        <f>I10-F10</f>
        <v>#DIV/0!</v>
      </c>
    </row>
    <row r="11" spans="2:11" ht="12.75">
      <c r="B11" s="88"/>
      <c r="C11" s="43" t="str">
        <f>Протокол!M5</f>
        <v>Соціально-комунікативна</v>
      </c>
      <c r="D11" s="44">
        <f>Протокол!M21</f>
        <v>2</v>
      </c>
      <c r="E11" s="44">
        <f>D11/8</f>
        <v>0.25</v>
      </c>
      <c r="F11" s="87"/>
      <c r="G11" s="44" t="e">
        <f>Протокол!N21</f>
        <v>#DIV/0!</v>
      </c>
      <c r="H11" s="44" t="e">
        <f>G11/8</f>
        <v>#DIV/0!</v>
      </c>
      <c r="I11" s="87"/>
      <c r="J11" s="45" t="e">
        <f t="shared" si="0"/>
        <v>#DIV/0!</v>
      </c>
      <c r="K11" s="90"/>
    </row>
    <row r="12" spans="2:11" ht="27" customHeight="1">
      <c r="B12" s="47" t="str">
        <f>Протокол!Q4</f>
        <v>Природничо-екологічний розвиток</v>
      </c>
      <c r="C12" s="47" t="s">
        <v>34</v>
      </c>
      <c r="D12" s="44">
        <f>Протокол!Q21</f>
        <v>1.8</v>
      </c>
      <c r="E12" s="44">
        <f>D12/4</f>
        <v>0.45</v>
      </c>
      <c r="F12" s="44">
        <f>E12/7</f>
        <v>0.0642857142857143</v>
      </c>
      <c r="G12" s="44" t="e">
        <f>Протокол!R21</f>
        <v>#DIV/0!</v>
      </c>
      <c r="H12" s="44" t="e">
        <f>G12/4</f>
        <v>#DIV/0!</v>
      </c>
      <c r="I12" s="44" t="e">
        <f>H12/7</f>
        <v>#DIV/0!</v>
      </c>
      <c r="J12" s="45" t="e">
        <f t="shared" si="0"/>
        <v>#DIV/0!</v>
      </c>
      <c r="K12" s="46" t="e">
        <f>I12-F12</f>
        <v>#DIV/0!</v>
      </c>
    </row>
    <row r="13" spans="2:11" ht="16.5" customHeight="1">
      <c r="B13" s="88" t="str">
        <f>Протокол!S4</f>
        <v>Предметно-практична діяльність та художньо-естетичний розвиток</v>
      </c>
      <c r="C13" s="43" t="str">
        <f>Протокол!S5</f>
        <v>Предметно-практична </v>
      </c>
      <c r="D13" s="44">
        <f>Протокол!S21</f>
        <v>1.8</v>
      </c>
      <c r="E13" s="44">
        <f>D13/8</f>
        <v>0.225</v>
      </c>
      <c r="F13" s="87">
        <f>(E13+E14)/7</f>
        <v>0.0642857142857143</v>
      </c>
      <c r="G13" s="44" t="e">
        <f>Протокол!T21</f>
        <v>#DIV/0!</v>
      </c>
      <c r="H13" s="44" t="e">
        <f>G13/8</f>
        <v>#DIV/0!</v>
      </c>
      <c r="I13" s="87" t="e">
        <f>(H13+H14)/7</f>
        <v>#DIV/0!</v>
      </c>
      <c r="J13" s="45" t="e">
        <f t="shared" si="0"/>
        <v>#DIV/0!</v>
      </c>
      <c r="K13" s="90" t="e">
        <f>I13-F13</f>
        <v>#DIV/0!</v>
      </c>
    </row>
    <row r="14" spans="2:11" ht="24" customHeight="1">
      <c r="B14" s="88"/>
      <c r="C14" s="43" t="str">
        <f>Протокол!U5</f>
        <v>Художньо-продуктивна</v>
      </c>
      <c r="D14" s="44">
        <f>Протокол!U21</f>
        <v>1.8</v>
      </c>
      <c r="E14" s="44">
        <f>D14/8</f>
        <v>0.225</v>
      </c>
      <c r="F14" s="87"/>
      <c r="G14" s="44" t="e">
        <f>Протокол!V21</f>
        <v>#DIV/0!</v>
      </c>
      <c r="H14" s="44" t="e">
        <f>G14/8</f>
        <v>#DIV/0!</v>
      </c>
      <c r="I14" s="87"/>
      <c r="J14" s="45" t="e">
        <f t="shared" si="0"/>
        <v>#DIV/0!</v>
      </c>
      <c r="K14" s="90"/>
    </row>
    <row r="15" spans="2:11" ht="12.75">
      <c r="B15" s="47" t="str">
        <f>Протокол!AA4</f>
        <v>Ігрова діяльність</v>
      </c>
      <c r="C15" s="47" t="s">
        <v>35</v>
      </c>
      <c r="D15" s="44">
        <f>Протокол!AA21</f>
        <v>2.2</v>
      </c>
      <c r="E15" s="44">
        <f>D15/4</f>
        <v>0.55</v>
      </c>
      <c r="F15" s="44">
        <f>E15/7</f>
        <v>0.07857142857142858</v>
      </c>
      <c r="G15" s="44" t="e">
        <f>Протокол!AB21</f>
        <v>#DIV/0!</v>
      </c>
      <c r="H15" s="44" t="e">
        <f>G15/4</f>
        <v>#DIV/0!</v>
      </c>
      <c r="I15" s="44" t="e">
        <f>H15/7</f>
        <v>#DIV/0!</v>
      </c>
      <c r="J15" s="45" t="e">
        <f t="shared" si="0"/>
        <v>#DIV/0!</v>
      </c>
      <c r="K15" s="46" t="e">
        <f>I15-F15</f>
        <v>#DIV/0!</v>
      </c>
    </row>
    <row r="16" spans="2:11" ht="12.75">
      <c r="B16" s="88" t="str">
        <f>Протокол!AC4</f>
        <v>Сенсорно-пізнавальний розвиток</v>
      </c>
      <c r="C16" s="48" t="str">
        <f>Протокол!AC5</f>
        <v>Сенсорно-пізнавальна</v>
      </c>
      <c r="D16" s="44">
        <f>Протокол!AC21</f>
        <v>1.8</v>
      </c>
      <c r="E16" s="44">
        <f>D16/8</f>
        <v>0.225</v>
      </c>
      <c r="F16" s="87">
        <f>(E16+E17)/7</f>
        <v>0.0642857142857143</v>
      </c>
      <c r="G16" s="44" t="e">
        <f>Протокол!AD21</f>
        <v>#DIV/0!</v>
      </c>
      <c r="H16" s="44" t="e">
        <f>G16/8</f>
        <v>#DIV/0!</v>
      </c>
      <c r="I16" s="87" t="e">
        <f>(H16+H17)/7</f>
        <v>#DIV/0!</v>
      </c>
      <c r="J16" s="45" t="e">
        <f t="shared" si="0"/>
        <v>#DIV/0!</v>
      </c>
      <c r="K16" s="90" t="e">
        <f>I16-F16</f>
        <v>#DIV/0!</v>
      </c>
    </row>
    <row r="17" spans="2:11" ht="12.75">
      <c r="B17" s="88"/>
      <c r="C17" s="43" t="str">
        <f>Протокол!AE5</f>
        <v>Математична</v>
      </c>
      <c r="D17" s="44">
        <f>Протокол!AE21</f>
        <v>1.8</v>
      </c>
      <c r="E17" s="44">
        <f>D17/8</f>
        <v>0.225</v>
      </c>
      <c r="F17" s="87"/>
      <c r="G17" s="44" t="e">
        <f>Протокол!AF21</f>
        <v>#DIV/0!</v>
      </c>
      <c r="H17" s="44" t="e">
        <f>G17/8</f>
        <v>#DIV/0!</v>
      </c>
      <c r="I17" s="87"/>
      <c r="J17" s="45" t="e">
        <f t="shared" si="0"/>
        <v>#DIV/0!</v>
      </c>
      <c r="K17" s="90"/>
    </row>
    <row r="18" spans="2:11" ht="12.75">
      <c r="B18" s="88" t="str">
        <f>Протокол!AI4</f>
        <v>Мовленнєвий розвиток</v>
      </c>
      <c r="C18" s="43" t="str">
        <f>Протокол!AI5</f>
        <v>Комунікативна</v>
      </c>
      <c r="D18" s="44">
        <f>Протокол!AI21</f>
        <v>1.8</v>
      </c>
      <c r="E18" s="44">
        <f>D18/8</f>
        <v>0.225</v>
      </c>
      <c r="F18" s="87">
        <f>(E18+E19)/7</f>
        <v>0.0642857142857143</v>
      </c>
      <c r="G18" s="44" t="e">
        <f>Протокол!AJ21</f>
        <v>#DIV/0!</v>
      </c>
      <c r="H18" s="44" t="e">
        <f>G18/8</f>
        <v>#DIV/0!</v>
      </c>
      <c r="I18" s="87" t="e">
        <f>(H18+H19)/7</f>
        <v>#DIV/0!</v>
      </c>
      <c r="J18" s="45" t="e">
        <f t="shared" si="0"/>
        <v>#DIV/0!</v>
      </c>
      <c r="K18" s="90" t="e">
        <f>I18-F18</f>
        <v>#DIV/0!</v>
      </c>
    </row>
    <row r="19" spans="2:11" ht="12.75">
      <c r="B19" s="88"/>
      <c r="C19" s="43" t="str">
        <f>Протокол!AK5</f>
        <v>Мовленнєва</v>
      </c>
      <c r="D19" s="44">
        <f>Протокол!AK21</f>
        <v>1.8</v>
      </c>
      <c r="E19" s="44">
        <f>D19/8</f>
        <v>0.225</v>
      </c>
      <c r="F19" s="87"/>
      <c r="G19" s="44" t="e">
        <f>Протокол!AL21</f>
        <v>#DIV/0!</v>
      </c>
      <c r="H19" s="44" t="e">
        <f>G19/8</f>
        <v>#DIV/0!</v>
      </c>
      <c r="I19" s="87"/>
      <c r="J19" s="45" t="e">
        <f t="shared" si="0"/>
        <v>#DIV/0!</v>
      </c>
      <c r="K19" s="90"/>
    </row>
    <row r="20" spans="2:11" ht="12.75">
      <c r="B20" s="92" t="s">
        <v>23</v>
      </c>
      <c r="C20" s="92"/>
      <c r="D20" s="93">
        <f>SUM(F7:F19)</f>
        <v>0.4988095238095238</v>
      </c>
      <c r="E20" s="93"/>
      <c r="F20" s="93"/>
      <c r="G20" s="93" t="e">
        <f>SUM(I7:I19)</f>
        <v>#DIV/0!</v>
      </c>
      <c r="H20" s="93"/>
      <c r="I20" s="93"/>
      <c r="J20" s="49"/>
      <c r="K20" s="50" t="e">
        <f>SUM(K7:K19)</f>
        <v>#DIV/0!</v>
      </c>
    </row>
    <row r="21" spans="2:11" ht="12.75">
      <c r="B21" s="92" t="s">
        <v>24</v>
      </c>
      <c r="C21" s="92"/>
      <c r="D21" s="91" t="str">
        <f>IF(D20&gt;0.74,"високий",IF(D20&gt;0.61,"достатній",IF(D20&gt;0.41,"середній",IF(D20&gt;0,"низький",IF(D20=0,"-")))))</f>
        <v>середній</v>
      </c>
      <c r="E21" s="91"/>
      <c r="F21" s="91"/>
      <c r="G21" s="91" t="e">
        <f>IF(G20&gt;0.74,"високий",IF(G20&gt;0.61,"достатній",IF(G20&gt;0.41,"середній",IF(G20&gt;0,"низький",IF(G20=0,"-")))))</f>
        <v>#DIV/0!</v>
      </c>
      <c r="H21" s="91"/>
      <c r="I21" s="91"/>
      <c r="J21" s="51"/>
      <c r="K21" s="52"/>
    </row>
    <row r="22" spans="2:11" ht="12.75">
      <c r="B22" s="22"/>
      <c r="C22" s="22"/>
      <c r="D22" s="14"/>
      <c r="E22" s="53"/>
      <c r="F22" s="14"/>
      <c r="G22" s="14"/>
      <c r="H22" s="14"/>
      <c r="I22" s="14"/>
      <c r="J22" s="14"/>
      <c r="K22" s="14"/>
    </row>
    <row r="23" spans="2:5" ht="12.75">
      <c r="B23" s="7"/>
      <c r="C23" s="7"/>
      <c r="E23" s="39"/>
    </row>
    <row r="24" spans="2:5" ht="12.75">
      <c r="B24" s="7"/>
      <c r="C24" s="7"/>
      <c r="E24" s="39"/>
    </row>
    <row r="25" spans="2:5" ht="12.75">
      <c r="B25" s="7"/>
      <c r="C25" s="7"/>
      <c r="E25" s="39"/>
    </row>
    <row r="26" spans="2:5" ht="12.75">
      <c r="B26" s="7"/>
      <c r="C26" s="7"/>
      <c r="E26" s="39"/>
    </row>
    <row r="27" spans="2:3" ht="12.75">
      <c r="B27" s="7"/>
      <c r="C27" s="7"/>
    </row>
    <row r="28" spans="2:3" ht="12.75">
      <c r="B28" s="7"/>
      <c r="C28" s="7"/>
    </row>
    <row r="29" spans="2:3" ht="12.75">
      <c r="B29" s="7"/>
      <c r="C29" s="7"/>
    </row>
    <row r="30" spans="2:3" ht="12.75">
      <c r="B30" s="7"/>
      <c r="C30" s="7"/>
    </row>
    <row r="31" spans="2:3" ht="12.75">
      <c r="B31" s="7"/>
      <c r="C31" s="7"/>
    </row>
    <row r="32" spans="2:3" ht="12.75">
      <c r="B32" s="7"/>
      <c r="C32" s="7"/>
    </row>
    <row r="33" spans="2:3" ht="12.75">
      <c r="B33" s="7"/>
      <c r="C33" s="7"/>
    </row>
  </sheetData>
  <sheetProtection password="D207" sheet="1" objects="1" scenarios="1"/>
  <mergeCells count="31">
    <mergeCell ref="B18:B19"/>
    <mergeCell ref="G21:I21"/>
    <mergeCell ref="B13:B14"/>
    <mergeCell ref="F13:F14"/>
    <mergeCell ref="B21:C21"/>
    <mergeCell ref="D21:F21"/>
    <mergeCell ref="F16:F17"/>
    <mergeCell ref="D20:F20"/>
    <mergeCell ref="G20:I20"/>
    <mergeCell ref="B20:C20"/>
    <mergeCell ref="I18:I19"/>
    <mergeCell ref="J5:K5"/>
    <mergeCell ref="F18:F19"/>
    <mergeCell ref="K7:K9"/>
    <mergeCell ref="K10:K11"/>
    <mergeCell ref="K13:K14"/>
    <mergeCell ref="K16:K17"/>
    <mergeCell ref="F7:F9"/>
    <mergeCell ref="F10:F11"/>
    <mergeCell ref="I7:I9"/>
    <mergeCell ref="K18:K19"/>
    <mergeCell ref="I10:I11"/>
    <mergeCell ref="I13:I14"/>
    <mergeCell ref="I16:I17"/>
    <mergeCell ref="B10:B11"/>
    <mergeCell ref="B16:B17"/>
    <mergeCell ref="B5:B6"/>
    <mergeCell ref="C5:C6"/>
    <mergeCell ref="D5:F5"/>
    <mergeCell ref="G5:I5"/>
    <mergeCell ref="B7:B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2"/>
  <sheetViews>
    <sheetView tabSelected="1" zoomScale="120" zoomScaleNormal="120" zoomScalePageLayoutView="0" workbookViewId="0" topLeftCell="R3">
      <selection activeCell="AM8" sqref="AM8"/>
    </sheetView>
  </sheetViews>
  <sheetFormatPr defaultColWidth="9.00390625" defaultRowHeight="12.75"/>
  <cols>
    <col min="1" max="1" width="3.625" style="3" customWidth="1"/>
    <col min="2" max="2" width="27.75390625" style="3" customWidth="1"/>
    <col min="3" max="19" width="4.25390625" style="3" customWidth="1"/>
    <col min="20" max="20" width="5.125" style="3" customWidth="1"/>
    <col min="21" max="40" width="4.25390625" style="3" customWidth="1"/>
    <col min="41" max="41" width="6.125" style="3" customWidth="1"/>
    <col min="42" max="42" width="5.75390625" style="3" customWidth="1"/>
    <col min="43" max="43" width="9.75390625" style="3" customWidth="1"/>
    <col min="44" max="44" width="9.125" style="3" customWidth="1"/>
    <col min="45" max="45" width="7.625" style="3" customWidth="1"/>
    <col min="46" max="46" width="4.625" style="3" customWidth="1"/>
    <col min="47" max="47" width="27.875" style="3" customWidth="1"/>
    <col min="48" max="16384" width="9.125" style="3" customWidth="1"/>
  </cols>
  <sheetData>
    <row r="1" spans="2:25" ht="13.5" thickBot="1">
      <c r="B1" s="15" t="s">
        <v>38</v>
      </c>
      <c r="C1" s="14"/>
      <c r="D1" s="14"/>
      <c r="E1" s="14"/>
      <c r="F1" s="14"/>
      <c r="G1" s="94" t="s">
        <v>67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80"/>
      <c r="V1" s="80"/>
      <c r="W1" s="80"/>
      <c r="X1" s="80"/>
      <c r="Y1" s="4"/>
    </row>
    <row r="2" spans="2:43" ht="14.25" thickBot="1" thickTop="1">
      <c r="B2" s="81" t="s">
        <v>44</v>
      </c>
      <c r="C2" s="107" t="s">
        <v>68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4"/>
      <c r="O2" s="16" t="s">
        <v>39</v>
      </c>
      <c r="P2" s="17"/>
      <c r="Q2" s="17"/>
      <c r="R2" s="17"/>
      <c r="S2" s="107" t="s">
        <v>69</v>
      </c>
      <c r="T2" s="107"/>
      <c r="U2" s="107"/>
      <c r="V2" s="107"/>
      <c r="W2" s="107"/>
      <c r="X2" s="4"/>
      <c r="Y2" s="4"/>
      <c r="AA2" s="19" t="s">
        <v>45</v>
      </c>
      <c r="AB2" s="18"/>
      <c r="AC2" s="18"/>
      <c r="AD2" s="18"/>
      <c r="AE2" s="18"/>
      <c r="AF2" s="20"/>
      <c r="AG2" s="77">
        <v>5</v>
      </c>
      <c r="AI2" s="21" t="s">
        <v>46</v>
      </c>
      <c r="AJ2" s="18"/>
      <c r="AK2" s="18"/>
      <c r="AL2" s="18"/>
      <c r="AM2" s="18"/>
      <c r="AN2" s="20"/>
      <c r="AO2" s="78"/>
      <c r="AP2" s="5"/>
      <c r="AQ2" s="6"/>
    </row>
    <row r="3" spans="2:13" ht="14.25" thickBot="1" thickTop="1">
      <c r="B3" s="81" t="s">
        <v>66</v>
      </c>
      <c r="C3" s="95" t="s">
        <v>71</v>
      </c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47" ht="37.5" customHeight="1" thickBot="1" thickTop="1">
      <c r="A4" s="108" t="s">
        <v>6</v>
      </c>
      <c r="B4" s="121" t="s">
        <v>47</v>
      </c>
      <c r="C4" s="99" t="s">
        <v>7</v>
      </c>
      <c r="D4" s="103"/>
      <c r="E4" s="103"/>
      <c r="F4" s="103"/>
      <c r="G4" s="103"/>
      <c r="H4" s="103"/>
      <c r="I4" s="104"/>
      <c r="J4" s="105"/>
      <c r="K4" s="99" t="s">
        <v>2</v>
      </c>
      <c r="L4" s="103"/>
      <c r="M4" s="103"/>
      <c r="N4" s="103"/>
      <c r="O4" s="104"/>
      <c r="P4" s="105"/>
      <c r="Q4" s="99" t="s">
        <v>3</v>
      </c>
      <c r="R4" s="100"/>
      <c r="S4" s="99" t="s">
        <v>8</v>
      </c>
      <c r="T4" s="103"/>
      <c r="U4" s="103"/>
      <c r="V4" s="103"/>
      <c r="W4" s="104"/>
      <c r="X4" s="105"/>
      <c r="Y4" s="22"/>
      <c r="Z4" s="22"/>
      <c r="AA4" s="99" t="s">
        <v>25</v>
      </c>
      <c r="AB4" s="100"/>
      <c r="AC4" s="99" t="s">
        <v>4</v>
      </c>
      <c r="AD4" s="103"/>
      <c r="AE4" s="103"/>
      <c r="AF4" s="103"/>
      <c r="AG4" s="104"/>
      <c r="AH4" s="105"/>
      <c r="AI4" s="99" t="s">
        <v>5</v>
      </c>
      <c r="AJ4" s="103"/>
      <c r="AK4" s="103"/>
      <c r="AL4" s="103"/>
      <c r="AM4" s="104"/>
      <c r="AN4" s="105"/>
      <c r="AO4" s="117" t="s">
        <v>1</v>
      </c>
      <c r="AP4" s="118"/>
      <c r="AQ4" s="99" t="s">
        <v>1</v>
      </c>
      <c r="AR4" s="100"/>
      <c r="AS4" s="111" t="s">
        <v>0</v>
      </c>
      <c r="AT4" s="96" t="s">
        <v>6</v>
      </c>
      <c r="AU4" s="108" t="s">
        <v>47</v>
      </c>
    </row>
    <row r="5" spans="1:47" ht="55.5" customHeight="1" thickTop="1">
      <c r="A5" s="109"/>
      <c r="B5" s="122"/>
      <c r="C5" s="101" t="s">
        <v>9</v>
      </c>
      <c r="D5" s="106"/>
      <c r="E5" s="106" t="s">
        <v>10</v>
      </c>
      <c r="F5" s="106"/>
      <c r="G5" s="106" t="s">
        <v>11</v>
      </c>
      <c r="H5" s="114"/>
      <c r="I5" s="115" t="s">
        <v>12</v>
      </c>
      <c r="J5" s="116"/>
      <c r="K5" s="101" t="s">
        <v>13</v>
      </c>
      <c r="L5" s="106"/>
      <c r="M5" s="106" t="s">
        <v>14</v>
      </c>
      <c r="N5" s="114"/>
      <c r="O5" s="99" t="s">
        <v>12</v>
      </c>
      <c r="P5" s="100"/>
      <c r="Q5" s="101"/>
      <c r="R5" s="102"/>
      <c r="S5" s="101" t="s">
        <v>15</v>
      </c>
      <c r="T5" s="106"/>
      <c r="U5" s="106" t="s">
        <v>16</v>
      </c>
      <c r="V5" s="114"/>
      <c r="W5" s="99" t="s">
        <v>12</v>
      </c>
      <c r="X5" s="100"/>
      <c r="Y5" s="22"/>
      <c r="Z5" s="22"/>
      <c r="AA5" s="101"/>
      <c r="AB5" s="102"/>
      <c r="AC5" s="101" t="s">
        <v>17</v>
      </c>
      <c r="AD5" s="106"/>
      <c r="AE5" s="106" t="s">
        <v>18</v>
      </c>
      <c r="AF5" s="114"/>
      <c r="AG5" s="99" t="s">
        <v>12</v>
      </c>
      <c r="AH5" s="100"/>
      <c r="AI5" s="101" t="s">
        <v>19</v>
      </c>
      <c r="AJ5" s="106"/>
      <c r="AK5" s="106" t="s">
        <v>20</v>
      </c>
      <c r="AL5" s="114"/>
      <c r="AM5" s="99" t="s">
        <v>12</v>
      </c>
      <c r="AN5" s="100"/>
      <c r="AO5" s="119"/>
      <c r="AP5" s="120"/>
      <c r="AQ5" s="101"/>
      <c r="AR5" s="102"/>
      <c r="AS5" s="112"/>
      <c r="AT5" s="97"/>
      <c r="AU5" s="109"/>
    </row>
    <row r="6" spans="1:47" ht="12.75">
      <c r="A6" s="110"/>
      <c r="B6" s="123"/>
      <c r="C6" s="23" t="s">
        <v>21</v>
      </c>
      <c r="D6" s="24" t="s">
        <v>22</v>
      </c>
      <c r="E6" s="24" t="s">
        <v>21</v>
      </c>
      <c r="F6" s="24" t="s">
        <v>22</v>
      </c>
      <c r="G6" s="24" t="s">
        <v>21</v>
      </c>
      <c r="H6" s="25" t="s">
        <v>22</v>
      </c>
      <c r="I6" s="26" t="s">
        <v>21</v>
      </c>
      <c r="J6" s="27" t="s">
        <v>22</v>
      </c>
      <c r="K6" s="23" t="s">
        <v>21</v>
      </c>
      <c r="L6" s="24" t="s">
        <v>22</v>
      </c>
      <c r="M6" s="24" t="s">
        <v>21</v>
      </c>
      <c r="N6" s="25" t="s">
        <v>22</v>
      </c>
      <c r="O6" s="23" t="s">
        <v>21</v>
      </c>
      <c r="P6" s="28" t="s">
        <v>22</v>
      </c>
      <c r="Q6" s="23" t="s">
        <v>21</v>
      </c>
      <c r="R6" s="28" t="s">
        <v>22</v>
      </c>
      <c r="S6" s="23" t="s">
        <v>21</v>
      </c>
      <c r="T6" s="24" t="s">
        <v>22</v>
      </c>
      <c r="U6" s="24" t="s">
        <v>21</v>
      </c>
      <c r="V6" s="25" t="s">
        <v>22</v>
      </c>
      <c r="W6" s="23" t="s">
        <v>21</v>
      </c>
      <c r="X6" s="28" t="s">
        <v>22</v>
      </c>
      <c r="Y6" s="29"/>
      <c r="Z6" s="29"/>
      <c r="AA6" s="23" t="s">
        <v>21</v>
      </c>
      <c r="AB6" s="28" t="s">
        <v>22</v>
      </c>
      <c r="AC6" s="30" t="s">
        <v>21</v>
      </c>
      <c r="AD6" s="24" t="s">
        <v>22</v>
      </c>
      <c r="AE6" s="24" t="s">
        <v>21</v>
      </c>
      <c r="AF6" s="25" t="s">
        <v>22</v>
      </c>
      <c r="AG6" s="23" t="s">
        <v>21</v>
      </c>
      <c r="AH6" s="28" t="s">
        <v>22</v>
      </c>
      <c r="AI6" s="23" t="s">
        <v>21</v>
      </c>
      <c r="AJ6" s="24" t="s">
        <v>22</v>
      </c>
      <c r="AK6" s="24" t="s">
        <v>21</v>
      </c>
      <c r="AL6" s="25" t="s">
        <v>22</v>
      </c>
      <c r="AM6" s="23" t="s">
        <v>21</v>
      </c>
      <c r="AN6" s="28" t="s">
        <v>22</v>
      </c>
      <c r="AO6" s="23" t="s">
        <v>21</v>
      </c>
      <c r="AP6" s="28" t="s">
        <v>22</v>
      </c>
      <c r="AQ6" s="23" t="s">
        <v>21</v>
      </c>
      <c r="AR6" s="28" t="s">
        <v>22</v>
      </c>
      <c r="AS6" s="113"/>
      <c r="AT6" s="98"/>
      <c r="AU6" s="110"/>
    </row>
    <row r="7" spans="1:47" ht="12.75">
      <c r="A7" s="8">
        <v>1</v>
      </c>
      <c r="B7" s="79" t="s">
        <v>73</v>
      </c>
      <c r="C7" s="9">
        <v>2</v>
      </c>
      <c r="D7" s="8"/>
      <c r="E7" s="8">
        <v>2</v>
      </c>
      <c r="F7" s="8"/>
      <c r="G7" s="8">
        <v>2</v>
      </c>
      <c r="H7" s="8"/>
      <c r="I7" s="2">
        <f>(C7+E7+G7)/3</f>
        <v>2</v>
      </c>
      <c r="J7" s="1">
        <f>(D7+F7+H7)/3</f>
        <v>0</v>
      </c>
      <c r="K7" s="8">
        <v>2</v>
      </c>
      <c r="L7" s="8"/>
      <c r="M7" s="8">
        <v>2</v>
      </c>
      <c r="N7" s="8"/>
      <c r="O7" s="32">
        <f>(K7+M7)/2</f>
        <v>2</v>
      </c>
      <c r="P7" s="33">
        <f>(L7+N7)/2</f>
        <v>0</v>
      </c>
      <c r="Q7" s="8">
        <v>2</v>
      </c>
      <c r="R7" s="10"/>
      <c r="S7" s="11">
        <v>2</v>
      </c>
      <c r="T7" s="8"/>
      <c r="U7" s="8">
        <v>2</v>
      </c>
      <c r="V7" s="8"/>
      <c r="W7" s="32">
        <f>(S7+U7)/2</f>
        <v>2</v>
      </c>
      <c r="X7" s="33">
        <f>(T7+V7)/2</f>
        <v>0</v>
      </c>
      <c r="AA7" s="9">
        <v>2</v>
      </c>
      <c r="AB7" s="10"/>
      <c r="AC7" s="11">
        <v>2</v>
      </c>
      <c r="AD7" s="8"/>
      <c r="AE7" s="8">
        <v>2</v>
      </c>
      <c r="AF7" s="8"/>
      <c r="AG7" s="32">
        <f>(AC7+AE7)/2</f>
        <v>2</v>
      </c>
      <c r="AH7" s="33">
        <f>(AD7+AF7)/2</f>
        <v>0</v>
      </c>
      <c r="AI7" s="8">
        <v>2</v>
      </c>
      <c r="AJ7" s="8"/>
      <c r="AK7" s="8">
        <v>2</v>
      </c>
      <c r="AL7" s="8"/>
      <c r="AM7" s="32">
        <f>(AI7+AK7)/2</f>
        <v>2</v>
      </c>
      <c r="AN7" s="33">
        <f>(AJ7+AL7)/2</f>
        <v>0</v>
      </c>
      <c r="AO7" s="34">
        <f>(I7+O7+Q7+W7+AA7+AG7+AM7)/28</f>
        <v>0.5</v>
      </c>
      <c r="AP7" s="34">
        <f>(J7+P7+R7+X7+AB7+AH7+AN7)/28</f>
        <v>0</v>
      </c>
      <c r="AQ7" s="35" t="str">
        <f>IF(AO7&gt;0.74,"високий",IF(AO7&gt;0.61,"достатній",IF(AO7&gt;0.41,"середній",IF(AO7&gt;0,"низький",IF(AO7=0,"-")))))</f>
        <v>середній</v>
      </c>
      <c r="AR7" s="35" t="str">
        <f>IF(AP7&gt;0.74,"високий",IF(AP7&gt;0.61,"достатній",IF(AP7&gt;0.41,"середній",IF(AP7&gt;0,"низький",IF(AP7=0,"-")))))</f>
        <v>-</v>
      </c>
      <c r="AS7" s="36">
        <f>AP7-AO7</f>
        <v>-0.5</v>
      </c>
      <c r="AT7" s="37">
        <v>1</v>
      </c>
      <c r="AU7" s="31" t="str">
        <f>B7</f>
        <v>Капітошки</v>
      </c>
    </row>
    <row r="8" spans="1:47" ht="12.75">
      <c r="A8" s="8">
        <v>2</v>
      </c>
      <c r="B8" s="79" t="s">
        <v>70</v>
      </c>
      <c r="C8" s="9">
        <v>4</v>
      </c>
      <c r="D8" s="8"/>
      <c r="E8" s="8">
        <v>3</v>
      </c>
      <c r="F8" s="8"/>
      <c r="G8" s="8">
        <v>3</v>
      </c>
      <c r="H8" s="8"/>
      <c r="I8" s="2">
        <f aca="true" t="shared" si="0" ref="I8:I20">(C8+E8+G8)/3</f>
        <v>3.3333333333333335</v>
      </c>
      <c r="J8" s="1">
        <f aca="true" t="shared" si="1" ref="J8:J20">(D8+F8+H8)/3</f>
        <v>0</v>
      </c>
      <c r="K8" s="8">
        <v>3</v>
      </c>
      <c r="L8" s="8"/>
      <c r="M8" s="8">
        <v>3</v>
      </c>
      <c r="N8" s="8"/>
      <c r="O8" s="32">
        <f aca="true" t="shared" si="2" ref="O8:O20">(K8+M8)/2</f>
        <v>3</v>
      </c>
      <c r="P8" s="33">
        <f aca="true" t="shared" si="3" ref="P8:P20">(L8+N8)/2</f>
        <v>0</v>
      </c>
      <c r="Q8" s="8">
        <v>2</v>
      </c>
      <c r="R8" s="10"/>
      <c r="S8" s="11">
        <v>2</v>
      </c>
      <c r="T8" s="8"/>
      <c r="U8" s="8">
        <v>2</v>
      </c>
      <c r="V8" s="8"/>
      <c r="W8" s="32">
        <f aca="true" t="shared" si="4" ref="W8:W20">(S8+U8)/2</f>
        <v>2</v>
      </c>
      <c r="X8" s="33">
        <f aca="true" t="shared" si="5" ref="X8:X20">(T8+V8)/2</f>
        <v>0</v>
      </c>
      <c r="AA8" s="9">
        <v>3</v>
      </c>
      <c r="AB8" s="10"/>
      <c r="AC8" s="11">
        <v>2</v>
      </c>
      <c r="AD8" s="8"/>
      <c r="AE8" s="8">
        <v>2</v>
      </c>
      <c r="AF8" s="8"/>
      <c r="AG8" s="32">
        <f aca="true" t="shared" si="6" ref="AG8:AG20">(AC8+AE8)/2</f>
        <v>2</v>
      </c>
      <c r="AH8" s="33">
        <f aca="true" t="shared" si="7" ref="AH8:AH20">(AD8+AF8)/2</f>
        <v>0</v>
      </c>
      <c r="AI8" s="8">
        <v>2</v>
      </c>
      <c r="AJ8" s="8"/>
      <c r="AK8" s="8">
        <v>2</v>
      </c>
      <c r="AL8" s="8"/>
      <c r="AM8" s="32">
        <f aca="true" t="shared" si="8" ref="AM8:AM20">(AI8+AK8)/2</f>
        <v>2</v>
      </c>
      <c r="AN8" s="33">
        <f aca="true" t="shared" si="9" ref="AN8:AN20">(AJ8+AL8)/2</f>
        <v>0</v>
      </c>
      <c r="AO8" s="34">
        <f aca="true" t="shared" si="10" ref="AO8:AO20">(I8+O8+Q8+W8+AA8+AG8+AM8)/28</f>
        <v>0.6190476190476192</v>
      </c>
      <c r="AP8" s="34">
        <f aca="true" t="shared" si="11" ref="AP8:AP20">(J8+P8+R8+X8+AB8+AH8+AN8)/28</f>
        <v>0</v>
      </c>
      <c r="AQ8" s="35" t="str">
        <f aca="true" t="shared" si="12" ref="AQ8:AQ20">IF(AO8&gt;0.74,"високий",IF(AO8&gt;0.61,"достатній",IF(AO8&gt;0.41,"середній",IF(AO8&gt;0,"низький",IF(AO8=0,"-")))))</f>
        <v>достатній</v>
      </c>
      <c r="AR8" s="35" t="str">
        <f aca="true" t="shared" si="13" ref="AR8:AR20">IF(AP8&gt;0.74,"високий",IF(AP8&gt;0.61,"достатній",IF(AP8&gt;0.41,"середній",IF(AP8&gt;0,"низький",IF(AP8=0,"-")))))</f>
        <v>-</v>
      </c>
      <c r="AS8" s="36">
        <f aca="true" t="shared" si="14" ref="AS8:AS20">AP8-AO8</f>
        <v>-0.6190476190476192</v>
      </c>
      <c r="AT8" s="37">
        <v>2</v>
      </c>
      <c r="AU8" s="31" t="str">
        <f aca="true" t="shared" si="15" ref="AU8:AU20">B8</f>
        <v>Бджілки</v>
      </c>
    </row>
    <row r="9" spans="1:47" ht="12.75">
      <c r="A9" s="8">
        <v>3</v>
      </c>
      <c r="B9" s="79" t="s">
        <v>72</v>
      </c>
      <c r="C9" s="9">
        <v>4</v>
      </c>
      <c r="D9" s="8"/>
      <c r="E9" s="8">
        <v>3</v>
      </c>
      <c r="F9" s="8"/>
      <c r="G9" s="8">
        <v>3</v>
      </c>
      <c r="H9" s="8"/>
      <c r="I9" s="2">
        <f t="shared" si="0"/>
        <v>3.3333333333333335</v>
      </c>
      <c r="J9" s="1">
        <f t="shared" si="1"/>
        <v>0</v>
      </c>
      <c r="K9" s="8">
        <v>3</v>
      </c>
      <c r="L9" s="8"/>
      <c r="M9" s="8">
        <v>2</v>
      </c>
      <c r="N9" s="8"/>
      <c r="O9" s="32">
        <f t="shared" si="2"/>
        <v>2.5</v>
      </c>
      <c r="P9" s="33">
        <f t="shared" si="3"/>
        <v>0</v>
      </c>
      <c r="Q9" s="8">
        <v>2</v>
      </c>
      <c r="R9" s="10"/>
      <c r="S9" s="11">
        <v>2</v>
      </c>
      <c r="T9" s="8"/>
      <c r="U9" s="8">
        <v>2</v>
      </c>
      <c r="V9" s="8"/>
      <c r="W9" s="32">
        <f t="shared" si="4"/>
        <v>2</v>
      </c>
      <c r="X9" s="33">
        <f t="shared" si="5"/>
        <v>0</v>
      </c>
      <c r="AA9" s="9">
        <v>3</v>
      </c>
      <c r="AB9" s="10"/>
      <c r="AC9" s="11">
        <v>2</v>
      </c>
      <c r="AD9" s="8"/>
      <c r="AE9" s="8">
        <v>2</v>
      </c>
      <c r="AF9" s="8"/>
      <c r="AG9" s="32">
        <f t="shared" si="6"/>
        <v>2</v>
      </c>
      <c r="AH9" s="33">
        <f t="shared" si="7"/>
        <v>0</v>
      </c>
      <c r="AI9" s="8">
        <v>2</v>
      </c>
      <c r="AJ9" s="8"/>
      <c r="AK9" s="8">
        <v>2</v>
      </c>
      <c r="AL9" s="8"/>
      <c r="AM9" s="32">
        <f t="shared" si="8"/>
        <v>2</v>
      </c>
      <c r="AN9" s="33">
        <f t="shared" si="9"/>
        <v>0</v>
      </c>
      <c r="AO9" s="34">
        <f t="shared" si="10"/>
        <v>0.6011904761904763</v>
      </c>
      <c r="AP9" s="34">
        <f t="shared" si="11"/>
        <v>0</v>
      </c>
      <c r="AQ9" s="35" t="str">
        <f t="shared" si="12"/>
        <v>середній</v>
      </c>
      <c r="AR9" s="35" t="str">
        <f t="shared" si="13"/>
        <v>-</v>
      </c>
      <c r="AS9" s="36">
        <f t="shared" si="14"/>
        <v>-0.6011904761904763</v>
      </c>
      <c r="AT9" s="37">
        <v>3</v>
      </c>
      <c r="AU9" s="31" t="str">
        <f t="shared" si="15"/>
        <v>Маленькі дослідники</v>
      </c>
    </row>
    <row r="10" spans="1:47" ht="12.75">
      <c r="A10" s="8">
        <v>4</v>
      </c>
      <c r="B10" s="79" t="s">
        <v>74</v>
      </c>
      <c r="C10" s="9">
        <v>4</v>
      </c>
      <c r="D10" s="8"/>
      <c r="E10" s="8">
        <v>4</v>
      </c>
      <c r="F10" s="8"/>
      <c r="G10" s="8">
        <v>3</v>
      </c>
      <c r="H10" s="8"/>
      <c r="I10" s="2">
        <f t="shared" si="0"/>
        <v>3.6666666666666665</v>
      </c>
      <c r="J10" s="1">
        <f t="shared" si="1"/>
        <v>0</v>
      </c>
      <c r="K10" s="8">
        <v>3</v>
      </c>
      <c r="L10" s="8"/>
      <c r="M10" s="8">
        <v>3</v>
      </c>
      <c r="N10" s="8"/>
      <c r="O10" s="32">
        <f t="shared" si="2"/>
        <v>3</v>
      </c>
      <c r="P10" s="33">
        <f t="shared" si="3"/>
        <v>0</v>
      </c>
      <c r="Q10" s="8">
        <v>3</v>
      </c>
      <c r="R10" s="10"/>
      <c r="S10" s="11">
        <v>3</v>
      </c>
      <c r="T10" s="8"/>
      <c r="U10" s="8">
        <v>3</v>
      </c>
      <c r="V10" s="8"/>
      <c r="W10" s="32">
        <f t="shared" si="4"/>
        <v>3</v>
      </c>
      <c r="X10" s="33">
        <f t="shared" si="5"/>
        <v>0</v>
      </c>
      <c r="AA10" s="9">
        <v>3</v>
      </c>
      <c r="AB10" s="10"/>
      <c r="AC10" s="11">
        <v>3</v>
      </c>
      <c r="AD10" s="8"/>
      <c r="AE10" s="8">
        <v>3</v>
      </c>
      <c r="AF10" s="8"/>
      <c r="AG10" s="32">
        <f t="shared" si="6"/>
        <v>3</v>
      </c>
      <c r="AH10" s="33">
        <f t="shared" si="7"/>
        <v>0</v>
      </c>
      <c r="AI10" s="8">
        <v>3</v>
      </c>
      <c r="AJ10" s="8"/>
      <c r="AK10" s="8">
        <v>3</v>
      </c>
      <c r="AL10" s="8"/>
      <c r="AM10" s="32">
        <f t="shared" si="8"/>
        <v>3</v>
      </c>
      <c r="AN10" s="33">
        <f t="shared" si="9"/>
        <v>0</v>
      </c>
      <c r="AO10" s="34">
        <f t="shared" si="10"/>
        <v>0.7738095238095237</v>
      </c>
      <c r="AP10" s="34">
        <f t="shared" si="11"/>
        <v>0</v>
      </c>
      <c r="AQ10" s="35" t="str">
        <f t="shared" si="12"/>
        <v>високий</v>
      </c>
      <c r="AR10" s="35" t="str">
        <f t="shared" si="13"/>
        <v>-</v>
      </c>
      <c r="AS10" s="36">
        <f t="shared" si="14"/>
        <v>-0.7738095238095237</v>
      </c>
      <c r="AT10" s="37">
        <v>4</v>
      </c>
      <c r="AU10" s="31" t="str">
        <f t="shared" si="15"/>
        <v>Малюки - здоровячки</v>
      </c>
    </row>
    <row r="11" spans="1:47" ht="12.75">
      <c r="A11" s="8">
        <v>5</v>
      </c>
      <c r="B11" s="79"/>
      <c r="C11" s="9"/>
      <c r="D11" s="8"/>
      <c r="E11" s="8"/>
      <c r="F11" s="8"/>
      <c r="G11" s="8"/>
      <c r="H11" s="8"/>
      <c r="I11" s="2">
        <f t="shared" si="0"/>
        <v>0</v>
      </c>
      <c r="J11" s="1">
        <f t="shared" si="1"/>
        <v>0</v>
      </c>
      <c r="K11" s="8"/>
      <c r="L11" s="8"/>
      <c r="M11" s="8"/>
      <c r="N11" s="8"/>
      <c r="O11" s="32">
        <f t="shared" si="2"/>
        <v>0</v>
      </c>
      <c r="P11" s="33">
        <f t="shared" si="3"/>
        <v>0</v>
      </c>
      <c r="Q11" s="8"/>
      <c r="R11" s="10"/>
      <c r="S11" s="11"/>
      <c r="T11" s="8"/>
      <c r="U11" s="8"/>
      <c r="V11" s="8"/>
      <c r="W11" s="32">
        <f t="shared" si="4"/>
        <v>0</v>
      </c>
      <c r="X11" s="33">
        <f t="shared" si="5"/>
        <v>0</v>
      </c>
      <c r="AA11" s="9"/>
      <c r="AB11" s="10"/>
      <c r="AC11" s="11"/>
      <c r="AD11" s="8"/>
      <c r="AE11" s="8"/>
      <c r="AF11" s="8"/>
      <c r="AG11" s="32">
        <f t="shared" si="6"/>
        <v>0</v>
      </c>
      <c r="AH11" s="33">
        <f t="shared" si="7"/>
        <v>0</v>
      </c>
      <c r="AI11" s="8"/>
      <c r="AJ11" s="8"/>
      <c r="AK11" s="8"/>
      <c r="AL11" s="8"/>
      <c r="AM11" s="32">
        <f t="shared" si="8"/>
        <v>0</v>
      </c>
      <c r="AN11" s="33">
        <f t="shared" si="9"/>
        <v>0</v>
      </c>
      <c r="AO11" s="34">
        <f t="shared" si="10"/>
        <v>0</v>
      </c>
      <c r="AP11" s="34">
        <f t="shared" si="11"/>
        <v>0</v>
      </c>
      <c r="AQ11" s="35" t="str">
        <f t="shared" si="12"/>
        <v>-</v>
      </c>
      <c r="AR11" s="35" t="str">
        <f t="shared" si="13"/>
        <v>-</v>
      </c>
      <c r="AS11" s="36">
        <f t="shared" si="14"/>
        <v>0</v>
      </c>
      <c r="AT11" s="37">
        <v>5</v>
      </c>
      <c r="AU11" s="31">
        <f t="shared" si="15"/>
        <v>0</v>
      </c>
    </row>
    <row r="12" spans="1:47" ht="12.75">
      <c r="A12" s="8">
        <v>6</v>
      </c>
      <c r="B12" s="79"/>
      <c r="C12" s="9"/>
      <c r="D12" s="8"/>
      <c r="E12" s="8"/>
      <c r="F12" s="8"/>
      <c r="G12" s="8"/>
      <c r="H12" s="8"/>
      <c r="I12" s="2">
        <f t="shared" si="0"/>
        <v>0</v>
      </c>
      <c r="J12" s="1">
        <f t="shared" si="1"/>
        <v>0</v>
      </c>
      <c r="K12" s="8"/>
      <c r="L12" s="8"/>
      <c r="M12" s="8"/>
      <c r="N12" s="8"/>
      <c r="O12" s="32">
        <f t="shared" si="2"/>
        <v>0</v>
      </c>
      <c r="P12" s="33">
        <f t="shared" si="3"/>
        <v>0</v>
      </c>
      <c r="Q12" s="8"/>
      <c r="R12" s="10"/>
      <c r="S12" s="11"/>
      <c r="T12" s="8"/>
      <c r="U12" s="8"/>
      <c r="V12" s="8"/>
      <c r="W12" s="32">
        <f t="shared" si="4"/>
        <v>0</v>
      </c>
      <c r="X12" s="33">
        <f t="shared" si="5"/>
        <v>0</v>
      </c>
      <c r="AA12" s="9"/>
      <c r="AB12" s="10"/>
      <c r="AC12" s="11"/>
      <c r="AD12" s="8"/>
      <c r="AE12" s="8"/>
      <c r="AF12" s="8"/>
      <c r="AG12" s="32">
        <f t="shared" si="6"/>
        <v>0</v>
      </c>
      <c r="AH12" s="33">
        <f t="shared" si="7"/>
        <v>0</v>
      </c>
      <c r="AI12" s="8"/>
      <c r="AJ12" s="8"/>
      <c r="AK12" s="8"/>
      <c r="AL12" s="8"/>
      <c r="AM12" s="32">
        <f t="shared" si="8"/>
        <v>0</v>
      </c>
      <c r="AN12" s="33">
        <f t="shared" si="9"/>
        <v>0</v>
      </c>
      <c r="AO12" s="34">
        <f t="shared" si="10"/>
        <v>0</v>
      </c>
      <c r="AP12" s="34">
        <f t="shared" si="11"/>
        <v>0</v>
      </c>
      <c r="AQ12" s="35" t="str">
        <f t="shared" si="12"/>
        <v>-</v>
      </c>
      <c r="AR12" s="35" t="str">
        <f t="shared" si="13"/>
        <v>-</v>
      </c>
      <c r="AS12" s="36">
        <f t="shared" si="14"/>
        <v>0</v>
      </c>
      <c r="AT12" s="37">
        <v>6</v>
      </c>
      <c r="AU12" s="31">
        <f t="shared" si="15"/>
        <v>0</v>
      </c>
    </row>
    <row r="13" spans="1:47" ht="12.75">
      <c r="A13" s="8">
        <v>7</v>
      </c>
      <c r="B13" s="79"/>
      <c r="C13" s="9"/>
      <c r="D13" s="8"/>
      <c r="E13" s="8"/>
      <c r="F13" s="8"/>
      <c r="G13" s="8"/>
      <c r="H13" s="8"/>
      <c r="I13" s="2">
        <f t="shared" si="0"/>
        <v>0</v>
      </c>
      <c r="J13" s="1">
        <f t="shared" si="1"/>
        <v>0</v>
      </c>
      <c r="K13" s="8"/>
      <c r="L13" s="8"/>
      <c r="M13" s="8"/>
      <c r="N13" s="8"/>
      <c r="O13" s="32">
        <f t="shared" si="2"/>
        <v>0</v>
      </c>
      <c r="P13" s="33">
        <f t="shared" si="3"/>
        <v>0</v>
      </c>
      <c r="Q13" s="8"/>
      <c r="R13" s="10"/>
      <c r="S13" s="11"/>
      <c r="T13" s="8"/>
      <c r="U13" s="8"/>
      <c r="V13" s="8"/>
      <c r="W13" s="32">
        <f t="shared" si="4"/>
        <v>0</v>
      </c>
      <c r="X13" s="33">
        <f t="shared" si="5"/>
        <v>0</v>
      </c>
      <c r="AA13" s="9"/>
      <c r="AB13" s="10"/>
      <c r="AC13" s="11"/>
      <c r="AD13" s="8"/>
      <c r="AE13" s="8"/>
      <c r="AF13" s="8"/>
      <c r="AG13" s="32">
        <f t="shared" si="6"/>
        <v>0</v>
      </c>
      <c r="AH13" s="33">
        <f t="shared" si="7"/>
        <v>0</v>
      </c>
      <c r="AI13" s="8"/>
      <c r="AJ13" s="8"/>
      <c r="AK13" s="8"/>
      <c r="AL13" s="8"/>
      <c r="AM13" s="32">
        <f t="shared" si="8"/>
        <v>0</v>
      </c>
      <c r="AN13" s="33">
        <f t="shared" si="9"/>
        <v>0</v>
      </c>
      <c r="AO13" s="34">
        <f t="shared" si="10"/>
        <v>0</v>
      </c>
      <c r="AP13" s="34">
        <f t="shared" si="11"/>
        <v>0</v>
      </c>
      <c r="AQ13" s="35" t="str">
        <f t="shared" si="12"/>
        <v>-</v>
      </c>
      <c r="AR13" s="35" t="str">
        <f t="shared" si="13"/>
        <v>-</v>
      </c>
      <c r="AS13" s="36">
        <f t="shared" si="14"/>
        <v>0</v>
      </c>
      <c r="AT13" s="37">
        <v>7</v>
      </c>
      <c r="AU13" s="31">
        <f t="shared" si="15"/>
        <v>0</v>
      </c>
    </row>
    <row r="14" spans="1:47" ht="12.75">
      <c r="A14" s="8">
        <v>8</v>
      </c>
      <c r="B14" s="79"/>
      <c r="C14" s="9"/>
      <c r="D14" s="8"/>
      <c r="E14" s="8"/>
      <c r="F14" s="8"/>
      <c r="G14" s="8"/>
      <c r="H14" s="8"/>
      <c r="I14" s="2">
        <f t="shared" si="0"/>
        <v>0</v>
      </c>
      <c r="J14" s="1">
        <f t="shared" si="1"/>
        <v>0</v>
      </c>
      <c r="K14" s="8"/>
      <c r="L14" s="8"/>
      <c r="M14" s="8"/>
      <c r="N14" s="8"/>
      <c r="O14" s="32">
        <f t="shared" si="2"/>
        <v>0</v>
      </c>
      <c r="P14" s="33">
        <f t="shared" si="3"/>
        <v>0</v>
      </c>
      <c r="Q14" s="8"/>
      <c r="R14" s="10"/>
      <c r="S14" s="11"/>
      <c r="T14" s="8"/>
      <c r="U14" s="8"/>
      <c r="V14" s="8"/>
      <c r="W14" s="32">
        <f t="shared" si="4"/>
        <v>0</v>
      </c>
      <c r="X14" s="33">
        <f t="shared" si="5"/>
        <v>0</v>
      </c>
      <c r="AA14" s="9"/>
      <c r="AB14" s="10"/>
      <c r="AC14" s="11"/>
      <c r="AD14" s="8"/>
      <c r="AE14" s="8"/>
      <c r="AF14" s="8"/>
      <c r="AG14" s="32">
        <f t="shared" si="6"/>
        <v>0</v>
      </c>
      <c r="AH14" s="33">
        <f t="shared" si="7"/>
        <v>0</v>
      </c>
      <c r="AI14" s="8"/>
      <c r="AJ14" s="8"/>
      <c r="AK14" s="8"/>
      <c r="AL14" s="8"/>
      <c r="AM14" s="32">
        <f t="shared" si="8"/>
        <v>0</v>
      </c>
      <c r="AN14" s="33">
        <f t="shared" si="9"/>
        <v>0</v>
      </c>
      <c r="AO14" s="34">
        <f t="shared" si="10"/>
        <v>0</v>
      </c>
      <c r="AP14" s="34">
        <f t="shared" si="11"/>
        <v>0</v>
      </c>
      <c r="AQ14" s="35" t="str">
        <f t="shared" si="12"/>
        <v>-</v>
      </c>
      <c r="AR14" s="35" t="str">
        <f t="shared" si="13"/>
        <v>-</v>
      </c>
      <c r="AS14" s="36">
        <f t="shared" si="14"/>
        <v>0</v>
      </c>
      <c r="AT14" s="37">
        <v>8</v>
      </c>
      <c r="AU14" s="31">
        <f t="shared" si="15"/>
        <v>0</v>
      </c>
    </row>
    <row r="15" spans="1:47" ht="12.75">
      <c r="A15" s="8">
        <v>9</v>
      </c>
      <c r="B15" s="79"/>
      <c r="C15" s="9"/>
      <c r="D15" s="8"/>
      <c r="E15" s="8"/>
      <c r="F15" s="8"/>
      <c r="G15" s="8"/>
      <c r="H15" s="8"/>
      <c r="I15" s="2">
        <f t="shared" si="0"/>
        <v>0</v>
      </c>
      <c r="J15" s="1">
        <f t="shared" si="1"/>
        <v>0</v>
      </c>
      <c r="K15" s="8"/>
      <c r="L15" s="8"/>
      <c r="M15" s="8"/>
      <c r="N15" s="8"/>
      <c r="O15" s="32">
        <f t="shared" si="2"/>
        <v>0</v>
      </c>
      <c r="P15" s="33">
        <f t="shared" si="3"/>
        <v>0</v>
      </c>
      <c r="Q15" s="8"/>
      <c r="R15" s="10"/>
      <c r="S15" s="11"/>
      <c r="T15" s="8"/>
      <c r="U15" s="8"/>
      <c r="V15" s="8"/>
      <c r="W15" s="32">
        <f t="shared" si="4"/>
        <v>0</v>
      </c>
      <c r="X15" s="33">
        <f t="shared" si="5"/>
        <v>0</v>
      </c>
      <c r="AA15" s="9"/>
      <c r="AB15" s="10"/>
      <c r="AC15" s="11"/>
      <c r="AD15" s="8"/>
      <c r="AE15" s="8"/>
      <c r="AF15" s="8"/>
      <c r="AG15" s="32">
        <f t="shared" si="6"/>
        <v>0</v>
      </c>
      <c r="AH15" s="33">
        <f t="shared" si="7"/>
        <v>0</v>
      </c>
      <c r="AI15" s="8"/>
      <c r="AJ15" s="8"/>
      <c r="AK15" s="8"/>
      <c r="AL15" s="8"/>
      <c r="AM15" s="32">
        <f t="shared" si="8"/>
        <v>0</v>
      </c>
      <c r="AN15" s="33">
        <f t="shared" si="9"/>
        <v>0</v>
      </c>
      <c r="AO15" s="34">
        <f t="shared" si="10"/>
        <v>0</v>
      </c>
      <c r="AP15" s="34">
        <f t="shared" si="11"/>
        <v>0</v>
      </c>
      <c r="AQ15" s="35" t="str">
        <f t="shared" si="12"/>
        <v>-</v>
      </c>
      <c r="AR15" s="35" t="str">
        <f t="shared" si="13"/>
        <v>-</v>
      </c>
      <c r="AS15" s="36">
        <f t="shared" si="14"/>
        <v>0</v>
      </c>
      <c r="AT15" s="37">
        <v>9</v>
      </c>
      <c r="AU15" s="31">
        <f t="shared" si="15"/>
        <v>0</v>
      </c>
    </row>
    <row r="16" spans="1:47" ht="12.75">
      <c r="A16" s="8">
        <v>10</v>
      </c>
      <c r="B16" s="79"/>
      <c r="C16" s="9"/>
      <c r="D16" s="8"/>
      <c r="E16" s="8"/>
      <c r="F16" s="8"/>
      <c r="G16" s="8"/>
      <c r="H16" s="8"/>
      <c r="I16" s="2">
        <f t="shared" si="0"/>
        <v>0</v>
      </c>
      <c r="J16" s="1">
        <f t="shared" si="1"/>
        <v>0</v>
      </c>
      <c r="K16" s="8"/>
      <c r="L16" s="8"/>
      <c r="M16" s="8"/>
      <c r="N16" s="8"/>
      <c r="O16" s="32">
        <f t="shared" si="2"/>
        <v>0</v>
      </c>
      <c r="P16" s="33">
        <f t="shared" si="3"/>
        <v>0</v>
      </c>
      <c r="Q16" s="8"/>
      <c r="R16" s="10"/>
      <c r="S16" s="11"/>
      <c r="T16" s="8"/>
      <c r="U16" s="8"/>
      <c r="V16" s="8"/>
      <c r="W16" s="32">
        <f t="shared" si="4"/>
        <v>0</v>
      </c>
      <c r="X16" s="33">
        <f t="shared" si="5"/>
        <v>0</v>
      </c>
      <c r="AA16" s="9"/>
      <c r="AB16" s="10"/>
      <c r="AC16" s="11"/>
      <c r="AD16" s="8"/>
      <c r="AE16" s="8"/>
      <c r="AF16" s="8"/>
      <c r="AG16" s="32">
        <f t="shared" si="6"/>
        <v>0</v>
      </c>
      <c r="AH16" s="33">
        <f t="shared" si="7"/>
        <v>0</v>
      </c>
      <c r="AI16" s="8"/>
      <c r="AJ16" s="8"/>
      <c r="AK16" s="8"/>
      <c r="AL16" s="8"/>
      <c r="AM16" s="32">
        <f t="shared" si="8"/>
        <v>0</v>
      </c>
      <c r="AN16" s="33">
        <f t="shared" si="9"/>
        <v>0</v>
      </c>
      <c r="AO16" s="34">
        <f t="shared" si="10"/>
        <v>0</v>
      </c>
      <c r="AP16" s="34">
        <f t="shared" si="11"/>
        <v>0</v>
      </c>
      <c r="AQ16" s="35" t="str">
        <f t="shared" si="12"/>
        <v>-</v>
      </c>
      <c r="AR16" s="35" t="str">
        <f t="shared" si="13"/>
        <v>-</v>
      </c>
      <c r="AS16" s="36">
        <f t="shared" si="14"/>
        <v>0</v>
      </c>
      <c r="AT16" s="37">
        <v>10</v>
      </c>
      <c r="AU16" s="31">
        <f t="shared" si="15"/>
        <v>0</v>
      </c>
    </row>
    <row r="17" spans="1:47" ht="12.75">
      <c r="A17" s="8">
        <v>11</v>
      </c>
      <c r="B17" s="79"/>
      <c r="C17" s="9"/>
      <c r="D17" s="8"/>
      <c r="E17" s="8"/>
      <c r="F17" s="8"/>
      <c r="G17" s="8"/>
      <c r="H17" s="8"/>
      <c r="I17" s="2">
        <f t="shared" si="0"/>
        <v>0</v>
      </c>
      <c r="J17" s="1">
        <f t="shared" si="1"/>
        <v>0</v>
      </c>
      <c r="K17" s="8"/>
      <c r="L17" s="8"/>
      <c r="M17" s="8"/>
      <c r="N17" s="8"/>
      <c r="O17" s="32">
        <f t="shared" si="2"/>
        <v>0</v>
      </c>
      <c r="P17" s="33">
        <f t="shared" si="3"/>
        <v>0</v>
      </c>
      <c r="Q17" s="8"/>
      <c r="R17" s="10"/>
      <c r="S17" s="11"/>
      <c r="T17" s="8"/>
      <c r="U17" s="8"/>
      <c r="V17" s="8"/>
      <c r="W17" s="32">
        <f t="shared" si="4"/>
        <v>0</v>
      </c>
      <c r="X17" s="33">
        <f t="shared" si="5"/>
        <v>0</v>
      </c>
      <c r="AA17" s="9"/>
      <c r="AB17" s="10"/>
      <c r="AC17" s="11"/>
      <c r="AD17" s="8"/>
      <c r="AE17" s="8"/>
      <c r="AF17" s="8"/>
      <c r="AG17" s="32">
        <f t="shared" si="6"/>
        <v>0</v>
      </c>
      <c r="AH17" s="33">
        <f t="shared" si="7"/>
        <v>0</v>
      </c>
      <c r="AI17" s="8"/>
      <c r="AJ17" s="8"/>
      <c r="AK17" s="8"/>
      <c r="AL17" s="8"/>
      <c r="AM17" s="32">
        <f t="shared" si="8"/>
        <v>0</v>
      </c>
      <c r="AN17" s="33">
        <f t="shared" si="9"/>
        <v>0</v>
      </c>
      <c r="AO17" s="34">
        <f t="shared" si="10"/>
        <v>0</v>
      </c>
      <c r="AP17" s="34">
        <f t="shared" si="11"/>
        <v>0</v>
      </c>
      <c r="AQ17" s="35" t="str">
        <f t="shared" si="12"/>
        <v>-</v>
      </c>
      <c r="AR17" s="35" t="str">
        <f t="shared" si="13"/>
        <v>-</v>
      </c>
      <c r="AS17" s="36">
        <f t="shared" si="14"/>
        <v>0</v>
      </c>
      <c r="AT17" s="37">
        <v>11</v>
      </c>
      <c r="AU17" s="31">
        <f t="shared" si="15"/>
        <v>0</v>
      </c>
    </row>
    <row r="18" spans="1:47" ht="12.75">
      <c r="A18" s="8">
        <v>12</v>
      </c>
      <c r="B18" s="79"/>
      <c r="C18" s="9"/>
      <c r="D18" s="8"/>
      <c r="E18" s="8"/>
      <c r="F18" s="8"/>
      <c r="G18" s="8"/>
      <c r="H18" s="8"/>
      <c r="I18" s="2">
        <f t="shared" si="0"/>
        <v>0</v>
      </c>
      <c r="J18" s="1">
        <f t="shared" si="1"/>
        <v>0</v>
      </c>
      <c r="K18" s="8"/>
      <c r="L18" s="8"/>
      <c r="M18" s="8"/>
      <c r="N18" s="8"/>
      <c r="O18" s="32">
        <f t="shared" si="2"/>
        <v>0</v>
      </c>
      <c r="P18" s="33">
        <f t="shared" si="3"/>
        <v>0</v>
      </c>
      <c r="Q18" s="8"/>
      <c r="R18" s="10"/>
      <c r="S18" s="11"/>
      <c r="T18" s="8"/>
      <c r="U18" s="8"/>
      <c r="V18" s="8"/>
      <c r="W18" s="32">
        <f t="shared" si="4"/>
        <v>0</v>
      </c>
      <c r="X18" s="33">
        <f t="shared" si="5"/>
        <v>0</v>
      </c>
      <c r="AA18" s="9"/>
      <c r="AB18" s="10"/>
      <c r="AC18" s="11"/>
      <c r="AD18" s="8"/>
      <c r="AE18" s="8"/>
      <c r="AF18" s="8"/>
      <c r="AG18" s="32">
        <f t="shared" si="6"/>
        <v>0</v>
      </c>
      <c r="AH18" s="33">
        <f t="shared" si="7"/>
        <v>0</v>
      </c>
      <c r="AI18" s="8"/>
      <c r="AJ18" s="8"/>
      <c r="AK18" s="8"/>
      <c r="AL18" s="8"/>
      <c r="AM18" s="32">
        <f t="shared" si="8"/>
        <v>0</v>
      </c>
      <c r="AN18" s="33">
        <f t="shared" si="9"/>
        <v>0</v>
      </c>
      <c r="AO18" s="34">
        <f t="shared" si="10"/>
        <v>0</v>
      </c>
      <c r="AP18" s="34">
        <f t="shared" si="11"/>
        <v>0</v>
      </c>
      <c r="AQ18" s="35" t="str">
        <f t="shared" si="12"/>
        <v>-</v>
      </c>
      <c r="AR18" s="35" t="str">
        <f t="shared" si="13"/>
        <v>-</v>
      </c>
      <c r="AS18" s="36">
        <f t="shared" si="14"/>
        <v>0</v>
      </c>
      <c r="AT18" s="37">
        <v>12</v>
      </c>
      <c r="AU18" s="31">
        <f t="shared" si="15"/>
        <v>0</v>
      </c>
    </row>
    <row r="19" spans="1:47" ht="12.75">
      <c r="A19" s="8">
        <v>13</v>
      </c>
      <c r="B19" s="79"/>
      <c r="C19" s="9"/>
      <c r="D19" s="8"/>
      <c r="E19" s="8"/>
      <c r="F19" s="8"/>
      <c r="G19" s="8"/>
      <c r="H19" s="8"/>
      <c r="I19" s="2">
        <f t="shared" si="0"/>
        <v>0</v>
      </c>
      <c r="J19" s="1">
        <f t="shared" si="1"/>
        <v>0</v>
      </c>
      <c r="K19" s="8"/>
      <c r="L19" s="8"/>
      <c r="M19" s="8"/>
      <c r="N19" s="8"/>
      <c r="O19" s="32">
        <f t="shared" si="2"/>
        <v>0</v>
      </c>
      <c r="P19" s="33">
        <f t="shared" si="3"/>
        <v>0</v>
      </c>
      <c r="Q19" s="8"/>
      <c r="R19" s="10"/>
      <c r="S19" s="11"/>
      <c r="T19" s="8"/>
      <c r="U19" s="8"/>
      <c r="V19" s="8"/>
      <c r="W19" s="32">
        <f t="shared" si="4"/>
        <v>0</v>
      </c>
      <c r="X19" s="33">
        <f t="shared" si="5"/>
        <v>0</v>
      </c>
      <c r="AA19" s="9"/>
      <c r="AB19" s="10"/>
      <c r="AC19" s="11"/>
      <c r="AD19" s="8"/>
      <c r="AE19" s="8"/>
      <c r="AF19" s="8"/>
      <c r="AG19" s="32">
        <f t="shared" si="6"/>
        <v>0</v>
      </c>
      <c r="AH19" s="33">
        <f t="shared" si="7"/>
        <v>0</v>
      </c>
      <c r="AI19" s="8"/>
      <c r="AJ19" s="8"/>
      <c r="AK19" s="8"/>
      <c r="AL19" s="8"/>
      <c r="AM19" s="32">
        <f t="shared" si="8"/>
        <v>0</v>
      </c>
      <c r="AN19" s="33">
        <f t="shared" si="9"/>
        <v>0</v>
      </c>
      <c r="AO19" s="34">
        <f t="shared" si="10"/>
        <v>0</v>
      </c>
      <c r="AP19" s="34">
        <f t="shared" si="11"/>
        <v>0</v>
      </c>
      <c r="AQ19" s="35" t="str">
        <f t="shared" si="12"/>
        <v>-</v>
      </c>
      <c r="AR19" s="35" t="str">
        <f t="shared" si="13"/>
        <v>-</v>
      </c>
      <c r="AS19" s="36">
        <f t="shared" si="14"/>
        <v>0</v>
      </c>
      <c r="AT19" s="37">
        <v>13</v>
      </c>
      <c r="AU19" s="31">
        <f t="shared" si="15"/>
        <v>0</v>
      </c>
    </row>
    <row r="20" spans="1:47" ht="13.5" thickBot="1">
      <c r="A20" s="8">
        <v>14</v>
      </c>
      <c r="B20" s="79"/>
      <c r="C20" s="9"/>
      <c r="D20" s="8"/>
      <c r="E20" s="8"/>
      <c r="F20" s="8"/>
      <c r="G20" s="8"/>
      <c r="H20" s="8"/>
      <c r="I20" s="2">
        <f t="shared" si="0"/>
        <v>0</v>
      </c>
      <c r="J20" s="1">
        <f t="shared" si="1"/>
        <v>0</v>
      </c>
      <c r="K20" s="8"/>
      <c r="L20" s="8"/>
      <c r="M20" s="8"/>
      <c r="N20" s="8"/>
      <c r="O20" s="32">
        <f t="shared" si="2"/>
        <v>0</v>
      </c>
      <c r="P20" s="33">
        <f t="shared" si="3"/>
        <v>0</v>
      </c>
      <c r="Q20" s="8"/>
      <c r="R20" s="10"/>
      <c r="S20" s="11"/>
      <c r="T20" s="8"/>
      <c r="U20" s="8"/>
      <c r="V20" s="8"/>
      <c r="W20" s="32">
        <f t="shared" si="4"/>
        <v>0</v>
      </c>
      <c r="X20" s="33">
        <f t="shared" si="5"/>
        <v>0</v>
      </c>
      <c r="AA20" s="9"/>
      <c r="AB20" s="10"/>
      <c r="AC20" s="11"/>
      <c r="AD20" s="8"/>
      <c r="AE20" s="8"/>
      <c r="AF20" s="8"/>
      <c r="AG20" s="32">
        <f t="shared" si="6"/>
        <v>0</v>
      </c>
      <c r="AH20" s="33">
        <f t="shared" si="7"/>
        <v>0</v>
      </c>
      <c r="AI20" s="8"/>
      <c r="AJ20" s="8"/>
      <c r="AK20" s="8"/>
      <c r="AL20" s="8"/>
      <c r="AM20" s="32">
        <f t="shared" si="8"/>
        <v>0</v>
      </c>
      <c r="AN20" s="33">
        <f t="shared" si="9"/>
        <v>0</v>
      </c>
      <c r="AO20" s="34">
        <f t="shared" si="10"/>
        <v>0</v>
      </c>
      <c r="AP20" s="34">
        <f t="shared" si="11"/>
        <v>0</v>
      </c>
      <c r="AQ20" s="35" t="str">
        <f t="shared" si="12"/>
        <v>-</v>
      </c>
      <c r="AR20" s="35" t="str">
        <f t="shared" si="13"/>
        <v>-</v>
      </c>
      <c r="AS20" s="36">
        <f t="shared" si="14"/>
        <v>0</v>
      </c>
      <c r="AT20" s="37">
        <v>14</v>
      </c>
      <c r="AU20" s="31">
        <f t="shared" si="15"/>
        <v>0</v>
      </c>
    </row>
    <row r="21" spans="3:40" ht="14.25" thickBot="1" thickTop="1">
      <c r="C21" s="38">
        <f>SUM(C7:C20)/AG2</f>
        <v>2.8</v>
      </c>
      <c r="D21" s="38" t="e">
        <f>SUM(D7:D20)/AO2</f>
        <v>#DIV/0!</v>
      </c>
      <c r="E21" s="38">
        <f>SUM(E7:E20)/AG2</f>
        <v>2.4</v>
      </c>
      <c r="F21" s="38" t="e">
        <f>SUM(F7:F20)/AO2</f>
        <v>#DIV/0!</v>
      </c>
      <c r="G21" s="38">
        <f>SUM(G7:G20)/AG2</f>
        <v>2.2</v>
      </c>
      <c r="H21" s="38" t="e">
        <f>SUM(H7:H20)/AO2</f>
        <v>#DIV/0!</v>
      </c>
      <c r="I21" s="38">
        <f>SUM(I7:I20)/AG2</f>
        <v>2.466666666666667</v>
      </c>
      <c r="J21" s="38" t="e">
        <f>SUM(J7:J20)/AO2</f>
        <v>#DIV/0!</v>
      </c>
      <c r="K21" s="38">
        <f>SUM(K7:K20)/AG2</f>
        <v>2.2</v>
      </c>
      <c r="L21" s="38" t="e">
        <f>SUM(L7:L20)/AO2</f>
        <v>#DIV/0!</v>
      </c>
      <c r="M21" s="38">
        <f>SUM(M7:M20)/AG2</f>
        <v>2</v>
      </c>
      <c r="N21" s="38" t="e">
        <f>SUM(N7:N20)/AO2</f>
        <v>#DIV/0!</v>
      </c>
      <c r="O21" s="38">
        <f>SUM(O7:O20)/AG2</f>
        <v>2.1</v>
      </c>
      <c r="P21" s="38" t="e">
        <f>SUM(P7:P20)/AO2</f>
        <v>#DIV/0!</v>
      </c>
      <c r="Q21" s="38">
        <f>SUM(Q7:Q20)/AG2</f>
        <v>1.8</v>
      </c>
      <c r="R21" s="38" t="e">
        <f>SUM(R7:R20)/AO2</f>
        <v>#DIV/0!</v>
      </c>
      <c r="S21" s="38">
        <f>SUM(S7:S20)/AG2</f>
        <v>1.8</v>
      </c>
      <c r="T21" s="38" t="e">
        <f>SUM(T7:T20)/AO2</f>
        <v>#DIV/0!</v>
      </c>
      <c r="U21" s="38">
        <f>SUM(U7:U20)/AG2</f>
        <v>1.8</v>
      </c>
      <c r="V21" s="38" t="e">
        <f>SUM(V7:V20)/AO2</f>
        <v>#DIV/0!</v>
      </c>
      <c r="W21" s="38">
        <f>SUM(W7:W20)/AG2</f>
        <v>1.8</v>
      </c>
      <c r="X21" s="38" t="e">
        <f>SUM(X7:X20)/AO2</f>
        <v>#DIV/0!</v>
      </c>
      <c r="Y21" s="12"/>
      <c r="Z21" s="13"/>
      <c r="AA21" s="38">
        <f>SUM(AA7:AA20)/AG2</f>
        <v>2.2</v>
      </c>
      <c r="AB21" s="38" t="e">
        <f>SUM(AB7:AB20)/AO2</f>
        <v>#DIV/0!</v>
      </c>
      <c r="AC21" s="38">
        <f>SUM(AC7:AC20)/AG2</f>
        <v>1.8</v>
      </c>
      <c r="AD21" s="38" t="e">
        <f>SUM(AD7:AD20)/AO2</f>
        <v>#DIV/0!</v>
      </c>
      <c r="AE21" s="38">
        <f>SUM(AE7:AE20)/AG2</f>
        <v>1.8</v>
      </c>
      <c r="AF21" s="38" t="e">
        <f>SUM(AF7:AF20)/AO2</f>
        <v>#DIV/0!</v>
      </c>
      <c r="AG21" s="38">
        <f>SUM(AG7:AG20)/AG2</f>
        <v>1.8</v>
      </c>
      <c r="AH21" s="38" t="e">
        <f>SUM(AH7:AH20)/AO2</f>
        <v>#DIV/0!</v>
      </c>
      <c r="AI21" s="38">
        <f>SUM(AI7:AI20)/AG2</f>
        <v>1.8</v>
      </c>
      <c r="AJ21" s="38" t="e">
        <f>SUM(AJ7:AJ20)/AO2</f>
        <v>#DIV/0!</v>
      </c>
      <c r="AK21" s="38">
        <f>SUM(AK7:AK20)/AG2</f>
        <v>1.8</v>
      </c>
      <c r="AL21" s="38" t="e">
        <f>SUM(AL7:AL20)/AO2</f>
        <v>#DIV/0!</v>
      </c>
      <c r="AM21" s="38">
        <f>SUM(AM7:AM20)/AG2</f>
        <v>1.8</v>
      </c>
      <c r="AN21" s="38" t="e">
        <f>SUM(AN7:AN20)/AO2</f>
        <v>#DIV/0!</v>
      </c>
    </row>
    <row r="22" spans="25:26" ht="13.5" thickTop="1">
      <c r="Y22" s="6"/>
      <c r="Z22" s="6"/>
    </row>
  </sheetData>
  <sheetProtection password="D207" sheet="1" objects="1" scenarios="1" formatCells="0" formatColumns="0" formatRows="0" sort="0" autoFilter="0" pivotTables="0"/>
  <mergeCells count="34">
    <mergeCell ref="S2:W2"/>
    <mergeCell ref="K4:P4"/>
    <mergeCell ref="Q4:R5"/>
    <mergeCell ref="U5:V5"/>
    <mergeCell ref="B4:B6"/>
    <mergeCell ref="AI4:AN4"/>
    <mergeCell ref="C4:J4"/>
    <mergeCell ref="AQ4:AR5"/>
    <mergeCell ref="AC5:AD5"/>
    <mergeCell ref="AE5:AF5"/>
    <mergeCell ref="AG5:AH5"/>
    <mergeCell ref="AI5:AJ5"/>
    <mergeCell ref="AK5:AL5"/>
    <mergeCell ref="AM5:AN5"/>
    <mergeCell ref="AU4:AU6"/>
    <mergeCell ref="AS4:AS6"/>
    <mergeCell ref="A4:A6"/>
    <mergeCell ref="C5:D5"/>
    <mergeCell ref="E5:F5"/>
    <mergeCell ref="G5:H5"/>
    <mergeCell ref="I5:J5"/>
    <mergeCell ref="K5:L5"/>
    <mergeCell ref="M5:N5"/>
    <mergeCell ref="AO4:AP5"/>
    <mergeCell ref="G1:T1"/>
    <mergeCell ref="C3:M3"/>
    <mergeCell ref="AT4:AT6"/>
    <mergeCell ref="AA4:AB5"/>
    <mergeCell ref="AC4:AH4"/>
    <mergeCell ref="W5:X5"/>
    <mergeCell ref="S4:X4"/>
    <mergeCell ref="O5:P5"/>
    <mergeCell ref="S5:T5"/>
    <mergeCell ref="C2:M2"/>
  </mergeCells>
  <printOptions/>
  <pageMargins left="0.7" right="0.53" top="0.27" bottom="0.33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Ельникова</dc:creator>
  <cp:keywords/>
  <dc:description/>
  <cp:lastModifiedBy>User</cp:lastModifiedBy>
  <cp:lastPrinted>2016-04-24T07:19:59Z</cp:lastPrinted>
  <dcterms:created xsi:type="dcterms:W3CDTF">1999-11-12T13:43:06Z</dcterms:created>
  <dcterms:modified xsi:type="dcterms:W3CDTF">2017-11-29T15:26:52Z</dcterms:modified>
  <cp:category/>
  <cp:version/>
  <cp:contentType/>
  <cp:contentStatus/>
</cp:coreProperties>
</file>